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0" windowWidth="14565" windowHeight="13065"/>
  </bookViews>
  <sheets>
    <sheet name="Income Statement" sheetId="1" r:id="rId1"/>
    <sheet name="Fnl and Operating Highlights" sheetId="2" r:id="rId2"/>
    <sheet name="Net Interest Revenue" sheetId="3" r:id="rId3"/>
    <sheet name="AMAF" sheetId="4" r:id="rId4"/>
    <sheet name="Growth in Client Assets &amp; Accts" sheetId="5" r:id="rId5"/>
    <sheet name="SMART" sheetId="6" r:id="rId6"/>
  </sheets>
  <definedNames>
    <definedName name="_xlnm.Print_Area" localSheetId="3">AMAF!$A$1:$N$35</definedName>
    <definedName name="_xlnm.Print_Area" localSheetId="4">'Growth in Client Assets &amp; Accts'!$A$1:$O$54</definedName>
    <definedName name="_xlnm.Print_Area" localSheetId="0">'Income Statement'!$A$1:$E$41</definedName>
    <definedName name="_xlnm.Print_Area" localSheetId="2">'Net Interest Revenue'!$A$1:$M$32</definedName>
  </definedNames>
  <calcPr calcId="145621"/>
</workbook>
</file>

<file path=xl/calcChain.xml><?xml version="1.0" encoding="utf-8"?>
<calcChain xmlns="http://schemas.openxmlformats.org/spreadsheetml/2006/main">
  <c r="Q41" i="6" l="1"/>
  <c r="Q25" i="6"/>
  <c r="P25" i="6"/>
  <c r="Q24" i="6"/>
  <c r="P24" i="6"/>
  <c r="Q23" i="6"/>
  <c r="P23" i="6"/>
  <c r="Q21" i="6"/>
  <c r="P21" i="6"/>
  <c r="Q20" i="6"/>
  <c r="Q19" i="6"/>
  <c r="P19" i="6"/>
  <c r="Q17" i="6"/>
  <c r="Q16" i="6"/>
  <c r="Q14" i="6"/>
  <c r="P14" i="6"/>
  <c r="Q13" i="6"/>
  <c r="P13" i="6"/>
  <c r="O12" i="6"/>
  <c r="Q11" i="6"/>
  <c r="P11" i="6"/>
  <c r="Q8" i="6"/>
  <c r="P8" i="6"/>
  <c r="Q7" i="6"/>
  <c r="P7" i="6"/>
  <c r="Q6" i="6"/>
  <c r="P6" i="6"/>
  <c r="Z22" i="4"/>
  <c r="X22" i="4"/>
  <c r="U22" i="4"/>
  <c r="U21" i="4"/>
  <c r="U20" i="4"/>
  <c r="U18" i="4"/>
  <c r="U16" i="4"/>
  <c r="U15" i="4"/>
  <c r="U14" i="4"/>
  <c r="U13" i="4"/>
  <c r="Z12" i="4"/>
  <c r="Z16" i="4" s="1"/>
  <c r="Z25" i="4" s="1"/>
  <c r="X12" i="4"/>
  <c r="X16" i="4" s="1"/>
  <c r="U12" i="4"/>
  <c r="U10" i="4"/>
  <c r="Y26" i="3"/>
  <c r="W26" i="3"/>
  <c r="R26" i="3"/>
  <c r="R29" i="3" s="1"/>
  <c r="P26" i="3"/>
  <c r="T25" i="3"/>
  <c r="T24" i="3"/>
  <c r="T23" i="3"/>
  <c r="T22" i="3"/>
  <c r="Y18" i="3"/>
  <c r="Y20" i="3" s="1"/>
  <c r="Y30" i="3" s="1"/>
  <c r="W18" i="3"/>
  <c r="W20" i="3" s="1"/>
  <c r="R18" i="3"/>
  <c r="R20" i="3" s="1"/>
  <c r="P18" i="3"/>
  <c r="P20" i="3" s="1"/>
  <c r="P27" i="3" s="1"/>
  <c r="P29" i="3" s="1"/>
  <c r="T17" i="3"/>
  <c r="T16" i="3"/>
  <c r="T15" i="3"/>
  <c r="T14" i="3"/>
  <c r="T13" i="3"/>
  <c r="T12" i="3"/>
  <c r="T11" i="3"/>
  <c r="T29" i="3" l="1"/>
  <c r="R30" i="3"/>
  <c r="T20" i="3"/>
  <c r="T26" i="3"/>
  <c r="T18" i="3"/>
  <c r="T30" i="3" l="1"/>
</calcChain>
</file>

<file path=xl/sharedStrings.xml><?xml version="1.0" encoding="utf-8"?>
<sst xmlns="http://schemas.openxmlformats.org/spreadsheetml/2006/main" count="389" uniqueCount="277">
  <si>
    <t>THE CHARLES SCHWAB CORPORATION</t>
  </si>
  <si>
    <t>Consolidated Statements of Income</t>
  </si>
  <si>
    <t>(In millions, except per share amounts)</t>
  </si>
  <si>
    <t>(Unaudited)</t>
  </si>
  <si>
    <t>Three Months Ended
March 31,</t>
  </si>
  <si>
    <t>2018</t>
  </si>
  <si>
    <t/>
  </si>
  <si>
    <t>2017</t>
  </si>
  <si>
    <t>Net Revenues</t>
  </si>
  <si>
    <t>  </t>
  </si>
  <si>
    <t>Provision for loan losses</t>
  </si>
  <si>
    <t>Expenses Excluding Interest</t>
  </si>
  <si>
    <t>Income before taxes on income</t>
  </si>
  <si>
    <t>Taxes on income</t>
  </si>
  <si>
    <t>Net Income</t>
  </si>
  <si>
    <t>Net Income Available to Common Stockholders</t>
  </si>
  <si>
    <t>Weighted-Average Common Shares Outstanding:</t>
  </si>
  <si>
    <t>Earnings Per Common Shares Outstanding:</t>
  </si>
  <si>
    <t>Dividends Declared Per Common Share</t>
  </si>
  <si>
    <t>Financial and Operating Highlights</t>
  </si>
  <si>
    <t>Q1-18 % change</t>
  </si>
  <si>
    <t>vs.</t>
  </si>
  <si>
    <t>First</t>
  </si>
  <si>
    <t>Fourth</t>
  </si>
  <si>
    <t>Third</t>
  </si>
  <si>
    <t>Second</t>
  </si>
  <si>
    <t>(In millions, except per share amounts and as noted)</t>
  </si>
  <si>
    <t>Q1-17</t>
  </si>
  <si>
    <t>Q4-17</t>
  </si>
  <si>
    <t>Quarter</t>
  </si>
  <si>
    <t>N/M</t>
  </si>
  <si>
    <t>Total net revenues</t>
  </si>
  <si>
    <t>Total expenses excluding interest</t>
  </si>
  <si>
    <t>Preferred stock dividends and other</t>
  </si>
  <si>
    <t>Earnings per common share:</t>
  </si>
  <si>
    <t>Dividends declared per common share</t>
  </si>
  <si>
    <t>Weighted-average common shares outstanding:</t>
  </si>
  <si>
    <t>Performance Measures</t>
  </si>
  <si>
    <t>Other</t>
  </si>
  <si>
    <t>Clients’ Daily Average Trades (in thousands)</t>
  </si>
  <si>
    <t>Total</t>
  </si>
  <si>
    <t>Net Interest Revenue Information</t>
  </si>
  <si>
    <t>(In millions)</t>
  </si>
  <si>
    <r>
      <rPr>
        <sz val="9"/>
        <color rgb="FF000000"/>
        <rFont val="Times New Roman"/>
        <family val="1"/>
      </rPr>
      <t>Average
Balance</t>
    </r>
  </si>
  <si>
    <r>
      <rPr>
        <sz val="9"/>
        <color rgb="FF000000"/>
        <rFont val="Times New Roman"/>
        <family val="1"/>
      </rPr>
      <t>Interest
Revenue/
Expense</t>
    </r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</si>
  <si>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 xml:space="preserve">Yield/
</t>
    </r>
    <r>
      <rPr>
        <sz val="10"/>
        <color rgb="FF000000"/>
        <rFont val="Times New Roman"/>
        <family val="1"/>
      </rPr>
      <t>Rate</t>
    </r>
  </si>
  <si>
    <r>
      <rPr>
        <sz val="9"/>
        <color rgb="FF000000"/>
        <rFont val="Times New Roman"/>
        <family val="1"/>
      </rPr>
      <t>Average
Balance</t>
    </r>
  </si>
  <si>
    <r>
      <rPr>
        <sz val="9"/>
        <color rgb="FF000000"/>
        <rFont val="Times New Roman"/>
        <family val="1"/>
      </rPr>
      <t>Interest
Revenue/
Expense</t>
    </r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</si>
  <si>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 xml:space="preserve">Yield/
</t>
    </r>
    <r>
      <rPr>
        <sz val="10"/>
        <color rgb="FF000000"/>
        <rFont val="Times New Roman"/>
        <family val="1"/>
      </rPr>
      <t>Rate</t>
    </r>
  </si>
  <si>
    <t>Interest-earning assets:</t>
  </si>
  <si>
    <t>Cash and cash equivalents</t>
  </si>
  <si>
    <t>Cash and investments segregated</t>
  </si>
  <si>
    <t>Receivables from brokerage clients</t>
  </si>
  <si>
    <t>Held to maturity securities</t>
  </si>
  <si>
    <t>Bank loans</t>
  </si>
  <si>
    <t>Total interest-earning assets</t>
  </si>
  <si>
    <t>Other interest revenue</t>
  </si>
  <si>
    <t>Total interest-earning assets</t>
  </si>
  <si>
    <t>Funding sources:</t>
  </si>
  <si>
    <t>Bank deposits</t>
  </si>
  <si>
    <t>Payables to brokerage clients</t>
  </si>
  <si>
    <t>Short-term borrowings</t>
  </si>
  <si>
    <t>Long-term debt</t>
  </si>
  <si>
    <t>Total interest-bearing liabilities</t>
  </si>
  <si>
    <t>Non-interest-bearing funding sources</t>
  </si>
  <si>
    <t>Other interest expense</t>
  </si>
  <si>
    <t>Total funding sources</t>
  </si>
  <si>
    <t>Net interest revenue</t>
  </si>
  <si>
    <t>Asset Management and Administration Fees Information</t>
  </si>
  <si>
    <t>Three Months Ended March 31,</t>
  </si>
  <si>
    <t>Revenue</t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</si>
  <si>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 xml:space="preserve">Client
</t>
    </r>
    <r>
      <rPr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</si>
  <si>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>Fee</t>
    </r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</si>
  <si>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 xml:space="preserve">Client
</t>
    </r>
    <r>
      <rPr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</si>
  <si>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 xml:space="preserve">Average
</t>
    </r>
    <r>
      <rPr>
        <sz val="10"/>
        <color rgb="FF000000"/>
        <rFont val="Times New Roman"/>
        <family val="1"/>
      </rPr>
      <t>Fee</t>
    </r>
  </si>
  <si>
    <t>Schwab money market funds before fee waivers</t>
  </si>
  <si>
    <t>Fee waivers</t>
  </si>
  <si>
    <t>Schwab money market funds</t>
  </si>
  <si>
    <t>Schwab equity and bond funds and ETFs</t>
  </si>
  <si>
    <t>Fee-based</t>
  </si>
  <si>
    <t>Non-fee-based</t>
  </si>
  <si>
    <t>Intelligent Portfolios</t>
  </si>
  <si>
    <t>Legacy Non-Fee</t>
  </si>
  <si>
    <t>Total asset management and administration fees</t>
  </si>
  <si>
    <t>Growth in Client Assets and Accounts</t>
  </si>
  <si>
    <t>Q1-18 % Change</t>
  </si>
  <si>
    <t>(In billions, at quarter end, except as noted)</t>
  </si>
  <si>
    <t>Q1-17</t>
  </si>
  <si>
    <t>Assets in client accounts</t>
  </si>
  <si>
    <t>Client assets by business</t>
  </si>
  <si>
    <r>
      <t xml:space="preserve">      Return on average common stockholders’ equity (annualized) </t>
    </r>
    <r>
      <rPr>
        <vertAlign val="superscript"/>
        <sz val="8"/>
        <color rgb="FF000000"/>
        <rFont val="Times New Roman"/>
        <family val="1"/>
      </rPr>
      <t>(1)</t>
    </r>
  </si>
  <si>
    <r>
      <rPr>
        <b/>
        <sz val="8"/>
        <color rgb="FF000000"/>
        <rFont val="Times New Roman"/>
        <family val="1"/>
      </rPr>
      <t xml:space="preserve">Financial Condition </t>
    </r>
    <r>
      <rPr>
        <sz val="8"/>
        <color rgb="FF000000"/>
        <rFont val="Times New Roman"/>
        <family val="1"/>
      </rPr>
      <t>(at quarter end, in billions)</t>
    </r>
  </si>
  <si>
    <t xml:space="preserve">      Receivables from brokerage clients — net</t>
  </si>
  <si>
    <t xml:space="preserve">      Bank loans — net</t>
  </si>
  <si>
    <r>
      <t xml:space="preserve">      Revenue trades </t>
    </r>
    <r>
      <rPr>
        <vertAlign val="superscript"/>
        <sz val="8"/>
        <color rgb="FF000000"/>
        <rFont val="Times New Roman"/>
        <family val="1"/>
      </rPr>
      <t>(2)</t>
    </r>
  </si>
  <si>
    <r>
      <t xml:space="preserve">      Asset-based trades </t>
    </r>
    <r>
      <rPr>
        <vertAlign val="superscript"/>
        <sz val="8"/>
        <color rgb="FF000000"/>
        <rFont val="Times New Roman"/>
        <family val="1"/>
      </rPr>
      <t>(3)</t>
    </r>
  </si>
  <si>
    <r>
      <t xml:space="preserve">      Other trades </t>
    </r>
    <r>
      <rPr>
        <vertAlign val="superscript"/>
        <sz val="8"/>
        <color rgb="FF000000"/>
        <rFont val="Times New Roman"/>
        <family val="1"/>
      </rPr>
      <t>(4)</t>
    </r>
  </si>
  <si>
    <r>
      <rPr>
        <b/>
        <sz val="8"/>
        <color rgb="FF000000"/>
        <rFont val="Times New Roman"/>
        <family val="1"/>
      </rPr>
      <t xml:space="preserve">Average Revenue Per Revenue Trade </t>
    </r>
    <r>
      <rPr>
        <vertAlign val="superscript"/>
        <sz val="8"/>
        <color rgb="FF000000"/>
        <rFont val="Times New Roman"/>
        <family val="1"/>
      </rPr>
      <t>(2)</t>
    </r>
  </si>
  <si>
    <t>Average
Balance</t>
  </si>
  <si>
    <t>Interest
Revenue/
Expense</t>
  </si>
  <si>
    <t>Average
Yield/
Rate</t>
  </si>
  <si>
    <r>
      <t xml:space="preserve">Broker-related receivables </t>
    </r>
    <r>
      <rPr>
        <vertAlign val="superscript"/>
        <sz val="9"/>
        <color rgb="FF000000"/>
        <rFont val="Times New Roman"/>
        <family val="1"/>
      </rPr>
      <t>(1)</t>
    </r>
  </si>
  <si>
    <r>
      <t>Available for sale securities</t>
    </r>
    <r>
      <rPr>
        <vertAlign val="superscript"/>
        <sz val="9"/>
        <color rgb="FF000000"/>
        <rFont val="Times New Roman"/>
        <family val="1"/>
      </rPr>
      <t xml:space="preserve"> (2)</t>
    </r>
  </si>
  <si>
    <r>
      <t>Preferred stock dividends and other</t>
    </r>
    <r>
      <rPr>
        <vertAlign val="superscript"/>
        <sz val="9"/>
        <color rgb="FF000000"/>
        <rFont val="Times New Roman"/>
        <family val="1"/>
      </rPr>
      <t xml:space="preserve"> (1)</t>
    </r>
  </si>
  <si>
    <t>Average
Client
Assets</t>
  </si>
  <si>
    <t>Average
Fee</t>
  </si>
  <si>
    <r>
      <t>Mutual Fund OneSource</t>
    </r>
    <r>
      <rPr>
        <vertAlign val="superscript"/>
        <sz val="9"/>
        <color rgb="FF000000"/>
        <rFont val="Times New Roman"/>
        <family val="1"/>
      </rPr>
      <t xml:space="preserve"> ® </t>
    </r>
    <r>
      <rPr>
        <sz val="9"/>
        <color rgb="FF000000"/>
        <rFont val="Times New Roman"/>
        <family val="1"/>
      </rPr>
      <t>and other non-transaction fee funds</t>
    </r>
  </si>
  <si>
    <r>
      <t>Other third-party mutual funds and ETFs</t>
    </r>
    <r>
      <rPr>
        <vertAlign val="superscript"/>
        <sz val="9"/>
        <color rgb="FF000000"/>
        <rFont val="Times New Roman"/>
        <family val="1"/>
      </rPr>
      <t xml:space="preserve"> (1)</t>
    </r>
  </si>
  <si>
    <r>
      <t xml:space="preserve">      Total mutual funds and ETFs</t>
    </r>
    <r>
      <rPr>
        <vertAlign val="superscript"/>
        <sz val="9"/>
        <color rgb="FF000000"/>
        <rFont val="Times New Roman"/>
        <family val="1"/>
      </rPr>
      <t xml:space="preserve"> (2)</t>
    </r>
  </si>
  <si>
    <r>
      <t xml:space="preserve">Advice solutions </t>
    </r>
    <r>
      <rPr>
        <vertAlign val="superscript"/>
        <sz val="9"/>
        <color rgb="FF000000"/>
        <rFont val="Times New Roman"/>
        <family val="1"/>
      </rPr>
      <t>(2)</t>
    </r>
    <r>
      <rPr>
        <sz val="9"/>
        <color rgb="FF000000"/>
        <rFont val="Times New Roman"/>
        <family val="1"/>
      </rPr>
      <t xml:space="preserve"> :</t>
    </r>
  </si>
  <si>
    <r>
      <t>Other balance-based fees</t>
    </r>
    <r>
      <rPr>
        <vertAlign val="superscript"/>
        <sz val="9"/>
        <color rgb="FF000000"/>
        <rFont val="Times New Roman"/>
        <family val="1"/>
      </rPr>
      <t xml:space="preserve"> (3)</t>
    </r>
  </si>
  <si>
    <r>
      <t>Other</t>
    </r>
    <r>
      <rPr>
        <vertAlign val="superscript"/>
        <sz val="9"/>
        <color rgb="FF000000"/>
        <rFont val="Times New Roman"/>
        <family val="1"/>
      </rPr>
      <t xml:space="preserve"> (4)</t>
    </r>
  </si>
  <si>
    <r>
      <t xml:space="preserve">      Schwab One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certain cash equivalents and bank deposits</t>
    </r>
  </si>
  <si>
    <r>
      <t xml:space="preserve">      Proprietary mutual funds (Schwab Funds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and Laudus Funds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):</t>
    </r>
  </si>
  <si>
    <r>
      <t xml:space="preserve">         Money market funds </t>
    </r>
    <r>
      <rPr>
        <vertAlign val="superscript"/>
        <sz val="8"/>
        <color rgb="FF000000"/>
        <rFont val="Times New Roman"/>
        <family val="1"/>
      </rPr>
      <t>(1)</t>
    </r>
  </si>
  <si>
    <r>
      <t xml:space="preserve">         Equity and bond funds </t>
    </r>
    <r>
      <rPr>
        <vertAlign val="superscript"/>
        <sz val="8"/>
        <color rgb="FF000000"/>
        <rFont val="Times New Roman"/>
        <family val="1"/>
      </rPr>
      <t>(2)</t>
    </r>
  </si>
  <si>
    <r>
      <t xml:space="preserve">      Mutual Fund Marketplace</t>
    </r>
    <r>
      <rPr>
        <vertAlign val="superscript"/>
        <sz val="8"/>
        <color rgb="FF000000"/>
        <rFont val="Times New Roman"/>
        <family val="1"/>
      </rPr>
      <t>® (3)</t>
    </r>
  </si>
  <si>
    <r>
      <t xml:space="preserve">         Mutual Fund OneSource</t>
    </r>
    <r>
      <rPr>
        <vertAlign val="superscript"/>
        <sz val="8"/>
        <color rgb="FF000000"/>
        <rFont val="Times New Roman"/>
        <family val="1"/>
      </rPr>
      <t xml:space="preserve">® </t>
    </r>
    <r>
      <rPr>
        <sz val="8"/>
        <color rgb="FF000000"/>
        <rFont val="Times New Roman"/>
        <family val="1"/>
      </rPr>
      <t>and other non-transaction fee funds</t>
    </r>
  </si>
  <si>
    <r>
      <t xml:space="preserve">         Proprietary ETFs</t>
    </r>
    <r>
      <rPr>
        <vertAlign val="superscript"/>
        <sz val="8"/>
        <color rgb="FF000000"/>
        <rFont val="Times New Roman"/>
        <family val="1"/>
      </rPr>
      <t xml:space="preserve"> (2)</t>
    </r>
  </si>
  <si>
    <r>
      <t xml:space="preserve">         ETF OneSource™ </t>
    </r>
    <r>
      <rPr>
        <vertAlign val="superscript"/>
        <sz val="8"/>
        <color rgb="FF000000"/>
        <rFont val="Times New Roman"/>
        <family val="1"/>
      </rPr>
      <t>(3)</t>
    </r>
  </si>
  <si>
    <r>
      <t xml:space="preserve">      </t>
    </r>
    <r>
      <rPr>
        <b/>
        <sz val="8"/>
        <color rgb="FF000000"/>
        <rFont val="Times New Roman"/>
        <family val="1"/>
      </rPr>
      <t>Total client assets</t>
    </r>
  </si>
  <si>
    <r>
      <rPr>
        <b/>
        <sz val="8"/>
        <color rgb="FF000000"/>
        <rFont val="Times New Roman"/>
        <family val="1"/>
      </rPr>
      <t xml:space="preserve">Net growth in assets in client accounts </t>
    </r>
    <r>
      <rPr>
        <sz val="8"/>
        <color rgb="FF000000"/>
        <rFont val="Times New Roman"/>
        <family val="1"/>
      </rPr>
      <t>(for the quarter ended)</t>
    </r>
  </si>
  <si>
    <r>
      <t xml:space="preserve">      </t>
    </r>
    <r>
      <rPr>
        <b/>
        <sz val="8"/>
        <color rgb="FF000000"/>
        <rFont val="Times New Roman"/>
        <family val="1"/>
      </rPr>
      <t>Net new assets by business</t>
    </r>
  </si>
  <si>
    <r>
      <t xml:space="preserve">             Investor Services</t>
    </r>
    <r>
      <rPr>
        <vertAlign val="superscript"/>
        <sz val="8"/>
        <color rgb="FF000000"/>
        <rFont val="Times New Roman"/>
        <family val="1"/>
      </rPr>
      <t xml:space="preserve"> (4)</t>
    </r>
  </si>
  <si>
    <r>
      <t xml:space="preserve">      </t>
    </r>
    <r>
      <rPr>
        <b/>
        <sz val="8"/>
        <color rgb="FF000000"/>
        <rFont val="Times New Roman"/>
        <family val="1"/>
      </rPr>
      <t>Total net new assets</t>
    </r>
  </si>
  <si>
    <r>
      <t xml:space="preserve">      </t>
    </r>
    <r>
      <rPr>
        <b/>
        <sz val="8"/>
        <color rgb="FF000000"/>
        <rFont val="Times New Roman"/>
        <family val="1"/>
      </rPr>
      <t>Net (decline) growth</t>
    </r>
  </si>
  <si>
    <r>
      <rPr>
        <b/>
        <sz val="8"/>
        <color rgb="FF000000"/>
        <rFont val="Times New Roman"/>
        <family val="1"/>
      </rPr>
      <t xml:space="preserve">New brokerage accounts </t>
    </r>
    <r>
      <rPr>
        <sz val="8"/>
        <color rgb="FF000000"/>
        <rFont val="Times New Roman"/>
        <family val="1"/>
      </rPr>
      <t>(in thousands, for the quarter ended)</t>
    </r>
  </si>
  <si>
    <r>
      <rPr>
        <b/>
        <sz val="8"/>
        <color rgb="FF000000"/>
        <rFont val="Times New Roman"/>
        <family val="1"/>
      </rPr>
      <t xml:space="preserve">Clients </t>
    </r>
    <r>
      <rPr>
        <sz val="8"/>
        <color rgb="FF000000"/>
        <rFont val="Times New Roman"/>
        <family val="1"/>
      </rPr>
      <t>(in thousands)</t>
    </r>
  </si>
  <si>
    <t xml:space="preserve">         Interest revenue</t>
  </si>
  <si>
    <t xml:space="preserve">         Interest expense</t>
  </si>
  <si>
    <t xml:space="preserve">     Net interest revenue</t>
  </si>
  <si>
    <t xml:space="preserve">      Asset management and administration fees</t>
  </si>
  <si>
    <t xml:space="preserve">      Trading revenue</t>
  </si>
  <si>
    <t xml:space="preserve">      Other</t>
  </si>
  <si>
    <t xml:space="preserve">          Total net revenues</t>
  </si>
  <si>
    <t xml:space="preserve">     Asset management and administration fees</t>
  </si>
  <si>
    <t xml:space="preserve">     Trading revenue</t>
  </si>
  <si>
    <t xml:space="preserve">     Other</t>
  </si>
  <si>
    <t xml:space="preserve">     Compensation and benefits</t>
  </si>
  <si>
    <t xml:space="preserve">     Professional services</t>
  </si>
  <si>
    <t xml:space="preserve">     Occupancy and equipment</t>
  </si>
  <si>
    <t xml:space="preserve">     Advertising and market development</t>
  </si>
  <si>
    <t xml:space="preserve">     Communications</t>
  </si>
  <si>
    <t xml:space="preserve">     Depreciation and amortization</t>
  </si>
  <si>
    <t xml:space="preserve">     Regulatory fees and assessments</t>
  </si>
  <si>
    <t xml:space="preserve">          Total expenses excluding interest</t>
  </si>
  <si>
    <t xml:space="preserve">      Basic</t>
  </si>
  <si>
    <t xml:space="preserve">      Diluted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</si>
  <si>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Includes preferred stock dividends and undistributed earnings and dividends allocated to non-vested restricted </t>
    </r>
  </si>
  <si>
    <t xml:space="preserve">     stock units.</t>
  </si>
  <si>
    <t xml:space="preserve">      Net interest revenue</t>
  </si>
  <si>
    <t xml:space="preserve">      Compensation and benefits</t>
  </si>
  <si>
    <t xml:space="preserve">      Professional services</t>
  </si>
  <si>
    <t xml:space="preserve">      Occupancy and equipment</t>
  </si>
  <si>
    <t xml:space="preserve">      Advertising and market development</t>
  </si>
  <si>
    <t xml:space="preserve">      Communications</t>
  </si>
  <si>
    <t xml:space="preserve">      Depreciation and amortization</t>
  </si>
  <si>
    <t xml:space="preserve">      Regulatory fees and assessments</t>
  </si>
  <si>
    <t xml:space="preserve">      Pre-tax profit margin</t>
  </si>
  <si>
    <t xml:space="preserve">     Full-time equivalent employees (at quarter end, in thousands)</t>
  </si>
  <si>
    <t xml:space="preserve">     Capital expenditures — purchases of equipment, office facilities, and 
      property, net (in millions)</t>
  </si>
  <si>
    <t xml:space="preserve">     Expenses excluding interest as a percentage of average client assets
      (annualized)</t>
  </si>
  <si>
    <t xml:space="preserve">      Total assets</t>
  </si>
  <si>
    <t xml:space="preserve">      Bank deposits</t>
  </si>
  <si>
    <t xml:space="preserve">      Payables to brokerage clients</t>
  </si>
  <si>
    <t xml:space="preserve">      Short-term borrowings</t>
  </si>
  <si>
    <t xml:space="preserve">      Long-term debt</t>
  </si>
  <si>
    <t xml:space="preserve">      Stockholders’ equity</t>
  </si>
  <si>
    <t xml:space="preserve">      Cash and investments segregated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</si>
  <si>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Return on average common stockholders’ equity is calculated using net income available to common stockholders divided by average common stockholders’ equity.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</si>
  <si>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Includes all client trades that generate trading revenue (i.e., commission revenue or principal transaction revenue); also known as DART.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</si>
  <si>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Includes eligible trades executed by clients who participate in one or more of the Company’s asset-based pricing relationships.</t>
    </r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</si>
  <si>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Interest revenue or expense was less than $500,000 in the period or the periods presented.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</si>
  <si>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Amounts have been calculated based on amortized cost.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</si>
  <si>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Advice solutions include managed portfolios, specialized strategies, and customized investment advice such as Schwab Private Client, Schwab 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</si>
  <si>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Includes various asset-related fees, such as trust fees, 401(k) recordkeeping fees, and mutual fund clearing fees and other service fees. 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</si>
  <si>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Includes miscellaneous service and transaction fees relating to mutual funds and ETFs that are not balance-based.</t>
    </r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</si>
  <si>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Includes Schwab ETF OneSource</t>
    </r>
    <r>
      <rPr>
        <vertAlign val="superscript"/>
        <sz val="8"/>
        <color rgb="FF000000"/>
        <rFont val="Times New Roman"/>
        <family val="1"/>
      </rPr>
      <t>™</t>
    </r>
    <r>
      <rPr>
        <sz val="8"/>
        <color rgb="FF000000"/>
        <rFont val="Times New Roman"/>
        <family val="1"/>
      </rPr>
      <t>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</si>
  <si>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Includes proprietary equity and bond funds and ETFs held on and off the Schwab platform. As of March 31, 2018, off-platform equity and bond funds and ETFs were $10.8 billion 
</t>
    </r>
  </si>
  <si>
    <t xml:space="preserve">     and $25.3 billion, respectively.</t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</si>
  <si>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Excludes all proprietary mutual funds and ETFs.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</si>
  <si>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First quarter of 2018 includes outflows of $84.4 billion from certain mutual fund clearing services clients. Fourth quarter of 2017 includes an inflow of $16.2 billion from a mutual fund </t>
    </r>
  </si>
  <si>
    <t xml:space="preserve">    mutual fund clearing services client. </t>
  </si>
  <si>
    <t xml:space="preserve">    clearing services client. Second quarter of 2017 includes inflows of $18.3 billion from a mutual fund clearing services client. First quarter of 2017 includes an outflow of $9.0 billion from a </t>
  </si>
  <si>
    <t>The Charles Schwab Corporation Monthly Activity Report For March 2018</t>
  </si>
  <si>
    <t>Change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</si>
  <si>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</si>
  <si>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</si>
  <si>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</si>
  <si>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</si>
  <si>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</si>
  <si>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</si>
  <si>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</si>
  <si>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</si>
  <si>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</si>
  <si>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</si>
  <si>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</si>
  <si>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</si>
  <si>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Mo.</t>
  </si>
  <si>
    <t>Yr.</t>
  </si>
  <si>
    <t>Beginning Client Assets</t>
  </si>
  <si>
    <t>Total Client Assets (at month end)</t>
  </si>
  <si>
    <t>Receiving Ongoing Advisory Services (at month end)</t>
  </si>
  <si>
    <t>Client Activity</t>
  </si>
  <si>
    <t>10 bp</t>
  </si>
  <si>
    <t>(140) bp</t>
  </si>
  <si>
    <t>Mutual Fund and Exchange-Traded Fund</t>
  </si>
  <si>
    <r>
      <rPr>
        <b/>
        <sz val="8"/>
        <color rgb="FF000000"/>
        <rFont val="Times New Roman"/>
        <family val="1"/>
      </rPr>
      <t xml:space="preserve">Market Indices </t>
    </r>
    <r>
      <rPr>
        <sz val="8"/>
        <color rgb="FF000000"/>
        <rFont val="Times New Roman"/>
        <family val="1"/>
      </rPr>
      <t>(at month end)</t>
    </r>
  </si>
  <si>
    <r>
      <rPr>
        <b/>
        <sz val="8"/>
        <color rgb="FF000000"/>
        <rFont val="Times New Roman"/>
        <family val="1"/>
      </rPr>
      <t xml:space="preserve">Client Assets </t>
    </r>
    <r>
      <rPr>
        <sz val="8"/>
        <color rgb="FF000000"/>
        <rFont val="Times New Roman"/>
        <family val="1"/>
      </rPr>
      <t>(in billions of dollars)</t>
    </r>
  </si>
  <si>
    <r>
      <t xml:space="preserve">     Net New Assets</t>
    </r>
    <r>
      <rPr>
        <vertAlign val="superscript"/>
        <sz val="8"/>
        <color rgb="FF000000"/>
        <rFont val="Times New Roman"/>
        <family val="1"/>
      </rPr>
      <t xml:space="preserve"> (1)</t>
    </r>
  </si>
  <si>
    <r>
      <t xml:space="preserve">     Core Net New Assets</t>
    </r>
    <r>
      <rPr>
        <i/>
        <vertAlign val="superscript"/>
        <sz val="8"/>
        <color rgb="FF000000"/>
        <rFont val="Times New Roman"/>
        <family val="1"/>
      </rPr>
      <t xml:space="preserve"> (2)</t>
    </r>
  </si>
  <si>
    <r>
      <t xml:space="preserve">     Advisor Services</t>
    </r>
    <r>
      <rPr>
        <vertAlign val="superscript"/>
        <sz val="8"/>
        <color rgb="FF000000"/>
        <rFont val="Times New Roman"/>
        <family val="1"/>
      </rPr>
      <t xml:space="preserve"> (3)</t>
    </r>
  </si>
  <si>
    <r>
      <rPr>
        <b/>
        <sz val="8"/>
        <color rgb="FF000000"/>
        <rFont val="Times New Roman"/>
        <family val="1"/>
      </rPr>
      <t xml:space="preserve">Client Accounts </t>
    </r>
    <r>
      <rPr>
        <sz val="8"/>
        <color rgb="FF000000"/>
        <rFont val="Times New Roman"/>
        <family val="1"/>
      </rPr>
      <t>(at month end, in thousands)</t>
    </r>
  </si>
  <si>
    <r>
      <t xml:space="preserve">     Active Brokerage Accounts</t>
    </r>
    <r>
      <rPr>
        <vertAlign val="superscript"/>
        <sz val="8"/>
        <color rgb="FF000000"/>
        <rFont val="Times New Roman"/>
        <family val="1"/>
      </rPr>
      <t xml:space="preserve"> (4)</t>
    </r>
  </si>
  <si>
    <r>
      <t xml:space="preserve">     Client Cash as a Percentage of Client Assets </t>
    </r>
    <r>
      <rPr>
        <vertAlign val="superscript"/>
        <sz val="8"/>
        <color rgb="FF000000"/>
        <rFont val="Times New Roman"/>
        <family val="1"/>
      </rPr>
      <t>(5)</t>
    </r>
  </si>
  <si>
    <r>
      <t xml:space="preserve">  </t>
    </r>
    <r>
      <rPr>
        <b/>
        <sz val="8"/>
        <color rgb="FF000000"/>
        <rFont val="Times New Roman"/>
        <family val="1"/>
      </rPr>
      <t xml:space="preserve">Net Buys (Sells) </t>
    </r>
    <r>
      <rPr>
        <vertAlign val="superscript"/>
        <sz val="8"/>
        <color rgb="FF000000"/>
        <rFont val="Times New Roman"/>
        <family val="1"/>
      </rPr>
      <t xml:space="preserve">(6, 7) </t>
    </r>
    <r>
      <rPr>
        <sz val="8"/>
        <color rgb="FF000000"/>
        <rFont val="Times New Roman"/>
        <family val="1"/>
      </rPr>
      <t>(in millions of dollars)</t>
    </r>
  </si>
  <si>
    <r>
      <rPr>
        <b/>
        <sz val="8"/>
        <color rgb="FF000000"/>
        <rFont val="Times New Roman"/>
        <family val="1"/>
      </rPr>
      <t xml:space="preserve">Net Buy (Sell) Activity </t>
    </r>
    <r>
      <rPr>
        <sz val="8"/>
        <color rgb="FF000000"/>
        <rFont val="Times New Roman"/>
        <family val="1"/>
      </rPr>
      <t>(in millions of dollars)</t>
    </r>
  </si>
  <si>
    <r>
      <t xml:space="preserve">     Mutual Funds </t>
    </r>
    <r>
      <rPr>
        <vertAlign val="superscript"/>
        <sz val="8"/>
        <color rgb="FF000000"/>
        <rFont val="Times New Roman"/>
        <family val="1"/>
      </rPr>
      <t>(6)</t>
    </r>
  </si>
  <si>
    <r>
      <t xml:space="preserve">     Exchange-Traded Funds</t>
    </r>
    <r>
      <rPr>
        <vertAlign val="superscript"/>
        <sz val="8"/>
        <color rgb="FF000000"/>
        <rFont val="Times New Roman"/>
        <family val="1"/>
      </rPr>
      <t xml:space="preserve"> (7)</t>
    </r>
  </si>
  <si>
    <r>
      <rPr>
        <b/>
        <sz val="8"/>
        <color rgb="FF000000"/>
        <rFont val="Times New Roman"/>
        <family val="1"/>
      </rPr>
      <t xml:space="preserve">Average Interest-Earning Assets </t>
    </r>
    <r>
      <rPr>
        <vertAlign val="superscript"/>
        <sz val="8"/>
        <color rgb="FF000000"/>
        <rFont val="Times New Roman"/>
        <family val="1"/>
      </rPr>
      <t>(8)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</si>
  <si>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Net new assets before significant one-time inflows or outflows, such as acquisitions/divestitures or extraordinary flows (generally greater than $10 billion) relating to a specific client. 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</si>
  <si>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Excludes Retirement Business Services.</t>
    </r>
  </si>
  <si>
    <t xml:space="preserve">     respectively, from certain mutual fund clearing services clients. </t>
  </si>
  <si>
    <r>
      <rPr>
        <vertAlign val="superscript"/>
        <sz val="8"/>
        <color rgb="FF000000"/>
        <rFont val="Times New Roman"/>
        <family val="1"/>
      </rPr>
      <t xml:space="preserve">(1)  </t>
    </r>
    <r>
      <rPr>
        <sz val="8"/>
        <color rgb="FF000000"/>
        <rFont val="Times New Roman"/>
        <family val="1"/>
      </rPr>
      <t xml:space="preserve">March, February, and January 2018 include outflows of $5.4 billion, $71.8 billion and $7.2 billion, respectively, from certain mutual fund clearing services clients. October and June 2017 include inflows of $16.2 billion and $15.6 billion, 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</si>
  <si>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Periodically, the Company reviews its active account base. In July 2017, active brokerage accounts were reduced by approximately 48,000 as a result of low-balance closures. </t>
    </r>
  </si>
  <si>
    <r>
      <rPr>
        <vertAlign val="superscript"/>
        <sz val="8"/>
        <color rgb="FF000000"/>
        <rFont val="Times New Roman"/>
        <family val="1"/>
      </rPr>
      <t>(5)</t>
    </r>
    <r>
      <rPr>
        <sz val="8"/>
        <color rgb="FF000000"/>
        <rFont val="Times New Roman"/>
        <family val="1"/>
      </rPr>
      <t xml:space="preserve">  Schwab One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certain cash equivalents, bank deposits, and money market fund balances as a percentage of total client assets.</t>
    </r>
  </si>
  <si>
    <r>
      <rPr>
        <vertAlign val="superscript"/>
        <sz val="8"/>
        <color rgb="FF000000"/>
        <rFont val="Times New Roman"/>
        <family val="1"/>
      </rPr>
      <t>(6)</t>
    </r>
    <r>
      <rPr>
        <sz val="8"/>
        <color rgb="FF000000"/>
        <rFont val="Times New Roman"/>
        <family val="1"/>
      </rPr>
      <t xml:space="preserve">  Represents the principal value of client mutual fund transactions handled by Schwab, including transactions in proprietary funds. Includes institutional funds available only to Investment Managers. Excludes money market fund transactions.</t>
    </r>
  </si>
  <si>
    <r>
      <rPr>
        <vertAlign val="superscript"/>
        <sz val="8"/>
        <color rgb="FF000000"/>
        <rFont val="Times New Roman"/>
        <family val="1"/>
      </rPr>
      <t>(7)</t>
    </r>
    <r>
      <rPr>
        <sz val="8"/>
        <color rgb="FF000000"/>
        <rFont val="Times New Roman"/>
        <family val="1"/>
      </rPr>
      <t xml:space="preserve">  Represents the principal value of client ETF transactions handled by Schwab, including transactions in proprietary ETFs.</t>
    </r>
  </si>
  <si>
    <r>
      <rPr>
        <vertAlign val="superscript"/>
        <sz val="8"/>
        <color rgb="FF000000"/>
        <rFont val="Times New Roman"/>
        <family val="1"/>
      </rPr>
      <t>(8)</t>
    </r>
    <r>
      <rPr>
        <sz val="8"/>
        <color rgb="FF000000"/>
        <rFont val="Times New Roman"/>
        <family val="1"/>
      </rPr>
      <t xml:space="preserve">  Represents average total interest-earning assets on the Company’s balance sheet.</t>
    </r>
  </si>
  <si>
    <t xml:space="preserve">     Dow Jones Industrial Average</t>
  </si>
  <si>
    <t xml:space="preserve">     Nasdaq Composite</t>
  </si>
  <si>
    <t xml:space="preserve">     Standard &amp; Poor’s 500</t>
  </si>
  <si>
    <t xml:space="preserve">     Net Market Gains (Losses)</t>
  </si>
  <si>
    <t xml:space="preserve">     Investor Services</t>
  </si>
  <si>
    <t xml:space="preserve">     Banking Accounts</t>
  </si>
  <si>
    <t xml:space="preserve">     Corporate Retirement Plan Participants</t>
  </si>
  <si>
    <t xml:space="preserve">     New Brokerage Accounts (in thousands)</t>
  </si>
  <si>
    <t xml:space="preserve">     Inbound Calls (in thousands)</t>
  </si>
  <si>
    <t xml:space="preserve">     Web Logins (in thousands)</t>
  </si>
  <si>
    <t xml:space="preserve">     Large Capitalization Stock</t>
  </si>
  <si>
    <t xml:space="preserve">     Small / Mid Capitalization Stock</t>
  </si>
  <si>
    <t xml:space="preserve">     International</t>
  </si>
  <si>
    <t xml:space="preserve">     Specialized</t>
  </si>
  <si>
    <t xml:space="preserve">     Hybrid</t>
  </si>
  <si>
    <t xml:space="preserve">     Taxable Bond</t>
  </si>
  <si>
    <t xml:space="preserve">     Tax-Free Bond</t>
  </si>
  <si>
    <t xml:space="preserve">     Money Market Funds</t>
  </si>
  <si>
    <t xml:space="preserve"> (in millions of dollars)</t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</si>
  <si>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Includes all commission-free trades, including Schwab Mutual Fund OneSource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funds and ETFs, and other proprietary products.</t>
    </r>
  </si>
  <si>
    <r>
      <t xml:space="preserve">     Managed Portfolios, Managed Account Select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Schwab Advisor Network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Windhaven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Strategies, ThomasPartners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Strategies, Schwab Index </t>
    </r>
  </si>
  <si>
    <r>
      <t xml:space="preserve">     Advantage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advised retirement plan balances, Schwab Intelligent Portfolios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Institutional Intelligent Portfolios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and Schwab Intelligent</t>
    </r>
  </si>
  <si>
    <t xml:space="preserve">     Beginning the fourth quarter of 2017, a prospective change was made to add non-fee based average assets from managed portfolios. Average client</t>
  </si>
  <si>
    <t xml:space="preserve">     period view, please see the Monthly Activity Report.</t>
  </si>
  <si>
    <r>
      <t xml:space="preserve">     Advisory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, launched in March 2017; as well as legacy non-fee advice solutions including Schwab Advisor Source and certain retirement plan balances. </t>
    </r>
  </si>
  <si>
    <t xml:space="preserve">     assets for advice solutions may also include the asset balances contained in the mutual fund and/or ETF categories listed above. For the total end of</t>
  </si>
  <si>
    <t xml:space="preserve">               Total proprietary mutual funds</t>
  </si>
  <si>
    <t xml:space="preserve">         Mutual fund clearing services</t>
  </si>
  <si>
    <t xml:space="preserve">         Other third-party mutual funds</t>
  </si>
  <si>
    <t xml:space="preserve">               Total Mutual Fund Marketplace</t>
  </si>
  <si>
    <t xml:space="preserve">                  Total mutual fund assets</t>
  </si>
  <si>
    <t xml:space="preserve">      Exchange-traded funds (ETFs)</t>
  </si>
  <si>
    <t xml:space="preserve">         Other third-party ETFs</t>
  </si>
  <si>
    <t xml:space="preserve">               Total ETF assets</t>
  </si>
  <si>
    <t xml:space="preserve">         Equity and other securities</t>
  </si>
  <si>
    <t xml:space="preserve">         Fixed income securities</t>
  </si>
  <si>
    <t xml:space="preserve">         Margin loans outstanding</t>
  </si>
  <si>
    <t xml:space="preserve">         Investor Services</t>
  </si>
  <si>
    <t xml:space="preserve">            Advisor Services</t>
  </si>
  <si>
    <t xml:space="preserve">      Net market (losses) gains</t>
  </si>
  <si>
    <t xml:space="preserve">      Active Brokerage Accounts</t>
  </si>
  <si>
    <t xml:space="preserve">      Banking Accounts</t>
  </si>
  <si>
    <t xml:space="preserve">      Corporate Retirement Plan Participants</t>
  </si>
  <si>
    <r>
      <t xml:space="preserve">        </t>
    </r>
    <r>
      <rPr>
        <b/>
        <sz val="8"/>
        <color rgb="FF000000"/>
        <rFont val="Times New Roman"/>
        <family val="1"/>
      </rPr>
      <t>Total client assets</t>
    </r>
  </si>
  <si>
    <t xml:space="preserve">        Advisor Services</t>
  </si>
  <si>
    <t xml:space="preserve">N/M Not meaningful. </t>
  </si>
  <si>
    <t xml:space="preserve">      Total advice solutions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</si>
  <si>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Total client assets in purchased money market funds are located at: </t>
    </r>
    <r>
      <rPr>
        <u/>
        <sz val="8"/>
        <color rgb="FF0000FF"/>
        <rFont val="Times New Roman"/>
        <family val="1"/>
      </rPr>
      <t>http://www.aboutschwab.com/investor-relations</t>
    </r>
    <r>
      <rPr>
        <sz val="8"/>
        <color rgb="FF00000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</si>
</sst>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164" formatCode="_(&quot;$&quot;* #,##0_)_%;_(&quot;$&quot;* \(#,##0\)_%;_(&quot;$&quot;* &quot;—&quot;_);_(@_)"/>
    <numFmt numFmtId="165" formatCode="_(&quot;$&quot;* #,##0_);_(&quot;$&quot;* \(#,##0\);_(&quot;$&quot;* &quot;—&quot;_);_(@_)"/>
    <numFmt numFmtId="166" formatCode="#,##0_)%;\(#,##0\)%;&quot;—&quot;\%;_(@_)"/>
    <numFmt numFmtId="167" formatCode="_(#,##0_);_(\(#,##0\);_(&quot;—&quot;_);_(@_)"/>
    <numFmt numFmtId="168" formatCode="#,##0.0_)%;\(#,##0.0\)%;&quot;—&quot;\%;_(@_)"/>
    <numFmt numFmtId="169" formatCode="_(&quot;$&quot;* #,###.00_)_%;_(&quot;$&quot;* \(#,###.00\)_%;_(&quot;$&quot;* &quot;—&quot;_);_(@_)"/>
    <numFmt numFmtId="170" formatCode="_(&quot;$&quot;* #,###_)_%;_(&quot;$&quot;* \(#,###\)_%;_(&quot;$&quot;* &quot;—&quot;_);_(@_)"/>
    <numFmt numFmtId="171" formatCode="_(&quot;$&quot;* #,##0.##########_);_(&quot;$&quot;* \(#,##0.##########\);_(&quot;$&quot;* &quot;—&quot;_);_(@_)"/>
    <numFmt numFmtId="172" formatCode="_(&quot;$&quot;* #,###.##########_)_%;_(&quot;$&quot;* \(#,###.##########\)_%;_(&quot;$&quot;* &quot;—&quot;_);_(@_)"/>
    <numFmt numFmtId="173" formatCode="_(#,##0_)_%;_(\(#,##0\)_%;_(&quot;—&quot;_);_(@_)"/>
    <numFmt numFmtId="174" formatCode="#,##0.##########_)%;\(#,##0.##########\)%;&quot;—&quot;\%;_(@_)"/>
    <numFmt numFmtId="175" formatCode="_(&quot;$&quot;* #,##0.0_)_%;_(&quot;$&quot;* \(#,##0.0\)_%;_(&quot;$&quot;* &quot;—&quot;_);_(@_)"/>
    <numFmt numFmtId="176" formatCode="_(#,##0.0_)_%;_(\(#,##0.0\)_%;_(&quot;—&quot;_);_(@_)"/>
    <numFmt numFmtId="177" formatCode="_(#,###.0_)_%;_(\(#,###.0\)_%;_(&quot;—&quot;_);_(@_)"/>
    <numFmt numFmtId="178" formatCode="_(#,##0.##########_)_%;_(\(#,##0.##########\)_%;_(&quot;—&quot;_);_(@_)"/>
    <numFmt numFmtId="179" formatCode="#,##0.00_)%;\(#,##0.00\)%;&quot;—&quot;\%;_(@_)"/>
    <numFmt numFmtId="180" formatCode="_(&quot;$&quot;* #,##0.0_);_(&quot;$&quot;* \(#,##0.0\);_(&quot;$&quot;* &quot;-&quot;?_);_(@_)"/>
    <numFmt numFmtId="181" formatCode="_(#,##0.##########_);_(\(#,##0.##########\);_(&quot;—&quot;_);_(@_)"/>
    <numFmt numFmtId="182" formatCode="#,##0.0_);\(#,##0.0\)"/>
    <numFmt numFmtId="183" formatCode="_(* #,##0.0_);_(* \(#,##0.0\);_(* &quot;-&quot;?_);_(@_)"/>
  </numFmts>
  <fonts count="24" x14ac:knownFonts="1">
    <font>
      <sz val="10"/>
      <color rgb="FF000000"/>
      <name val="Times New Roman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u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u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i/>
      <vertAlign val="superscript"/>
      <sz val="8"/>
      <color rgb="FF000000"/>
      <name val="Times New Roman"/>
      <family val="1"/>
    </font>
    <font>
      <u/>
      <sz val="8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rgb="FFCCEEFF"/>
      </patternFill>
    </fill>
    <fill>
      <patternFill patternType="solid">
        <fgColor rgb="FFCCEEFF"/>
      </patternFill>
    </fill>
    <fill>
      <patternFill patternType="solid">
        <fgColor theme="0"/>
        <bgColor indexed="64"/>
      </patternFill>
    </fill>
    <fill>
      <patternFill patternType="solid">
        <fgColor rgb="FFCCEE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2" fillId="0" borderId="1"/>
  </cellStyleXfs>
  <cellXfs count="471"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6" fillId="2" borderId="0" xfId="0" applyNumberFormat="1" applyFont="1" applyFill="1" applyAlignment="1"/>
    <xf numFmtId="0" fontId="1" fillId="2" borderId="0" xfId="0" applyFont="1" applyFill="1" applyAlignment="1">
      <alignment horizontal="left"/>
    </xf>
    <xf numFmtId="167" fontId="6" fillId="2" borderId="0" xfId="0" applyNumberFormat="1" applyFont="1" applyFill="1" applyAlignment="1"/>
    <xf numFmtId="167" fontId="6" fillId="0" borderId="2" xfId="0" applyNumberFormat="1" applyFont="1" applyBorder="1" applyAlignment="1"/>
    <xf numFmtId="167" fontId="6" fillId="0" borderId="0" xfId="0" applyNumberFormat="1" applyFont="1" applyAlignment="1"/>
    <xf numFmtId="167" fontId="6" fillId="0" borderId="0" xfId="0" applyNumberFormat="1" applyFont="1" applyAlignment="1"/>
    <xf numFmtId="167" fontId="6" fillId="2" borderId="2" xfId="0" applyNumberFormat="1" applyFont="1" applyFill="1" applyBorder="1" applyAlignment="1"/>
    <xf numFmtId="0" fontId="1" fillId="0" borderId="7" xfId="0" applyFont="1" applyBorder="1" applyAlignment="1">
      <alignment horizontal="left"/>
    </xf>
    <xf numFmtId="167" fontId="6" fillId="0" borderId="7" xfId="0" applyNumberFormat="1" applyFont="1" applyBorder="1" applyAlignment="1"/>
    <xf numFmtId="167" fontId="6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167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65" fontId="6" fillId="3" borderId="0" xfId="0" applyNumberFormat="1" applyFont="1" applyFill="1" applyAlignment="1"/>
    <xf numFmtId="0" fontId="1" fillId="3" borderId="0" xfId="0" applyFont="1" applyFill="1" applyAlignment="1">
      <alignment horizontal="left"/>
    </xf>
    <xf numFmtId="179" fontId="6" fillId="3" borderId="0" xfId="0" applyNumberFormat="1" applyFont="1" applyFill="1" applyAlignment="1"/>
    <xf numFmtId="0" fontId="1" fillId="3" borderId="17" xfId="0" applyFont="1" applyFill="1" applyBorder="1" applyAlignment="1">
      <alignment horizontal="left"/>
    </xf>
    <xf numFmtId="179" fontId="1" fillId="4" borderId="17" xfId="0" applyNumberFormat="1" applyFont="1" applyFill="1" applyBorder="1" applyAlignment="1"/>
    <xf numFmtId="179" fontId="1" fillId="4" borderId="0" xfId="0" applyNumberFormat="1" applyFont="1" applyFill="1" applyAlignment="1"/>
    <xf numFmtId="179" fontId="6" fillId="0" borderId="0" xfId="0" applyNumberFormat="1" applyFont="1" applyAlignment="1"/>
    <xf numFmtId="179" fontId="1" fillId="0" borderId="17" xfId="0" applyNumberFormat="1" applyFont="1" applyBorder="1" applyAlignment="1"/>
    <xf numFmtId="179" fontId="1" fillId="0" borderId="0" xfId="0" applyNumberFormat="1" applyFont="1" applyAlignment="1"/>
    <xf numFmtId="167" fontId="6" fillId="3" borderId="0" xfId="0" applyNumberFormat="1" applyFont="1" applyFill="1" applyAlignment="1"/>
    <xf numFmtId="0" fontId="1" fillId="0" borderId="0" xfId="0" applyFont="1" applyAlignment="1"/>
    <xf numFmtId="179" fontId="6" fillId="0" borderId="7" xfId="0" applyNumberFormat="1" applyFont="1" applyBorder="1" applyAlignment="1"/>
    <xf numFmtId="0" fontId="1" fillId="0" borderId="23" xfId="0" applyFont="1" applyBorder="1" applyAlignment="1">
      <alignment horizontal="left"/>
    </xf>
    <xf numFmtId="179" fontId="1" fillId="3" borderId="0" xfId="0" applyNumberFormat="1" applyFont="1" applyFill="1" applyAlignment="1">
      <alignment horizontal="left"/>
    </xf>
    <xf numFmtId="179" fontId="1" fillId="4" borderId="17" xfId="0" applyNumberFormat="1" applyFont="1" applyFill="1" applyBorder="1" applyAlignment="1">
      <alignment horizontal="left"/>
    </xf>
    <xf numFmtId="179" fontId="1" fillId="4" borderId="0" xfId="0" applyNumberFormat="1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167" fontId="6" fillId="3" borderId="2" xfId="0" applyNumberFormat="1" applyFont="1" applyFill="1" applyBorder="1" applyAlignment="1"/>
    <xf numFmtId="179" fontId="1" fillId="3" borderId="2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165" fontId="6" fillId="0" borderId="8" xfId="0" applyNumberFormat="1" applyFont="1" applyBorder="1" applyAlignment="1"/>
    <xf numFmtId="0" fontId="1" fillId="0" borderId="8" xfId="0" applyFont="1" applyBorder="1" applyAlignment="1">
      <alignment horizontal="left"/>
    </xf>
    <xf numFmtId="179" fontId="6" fillId="0" borderId="8" xfId="0" applyNumberFormat="1" applyFont="1" applyBorder="1" applyAlignment="1"/>
    <xf numFmtId="0" fontId="1" fillId="0" borderId="25" xfId="0" applyFont="1" applyBorder="1" applyAlignment="1">
      <alignment horizontal="left"/>
    </xf>
    <xf numFmtId="165" fontId="6" fillId="0" borderId="0" xfId="0" applyNumberFormat="1" applyFont="1" applyAlignment="1"/>
    <xf numFmtId="167" fontId="1" fillId="3" borderId="0" xfId="0" applyNumberFormat="1" applyFont="1" applyFill="1" applyAlignment="1"/>
    <xf numFmtId="179" fontId="1" fillId="0" borderId="0" xfId="0" applyNumberFormat="1" applyFont="1" applyAlignment="1">
      <alignment horizontal="left"/>
    </xf>
    <xf numFmtId="179" fontId="1" fillId="0" borderId="17" xfId="0" applyNumberFormat="1" applyFont="1" applyBorder="1" applyAlignment="1">
      <alignment horizontal="left"/>
    </xf>
    <xf numFmtId="167" fontId="1" fillId="0" borderId="0" xfId="0" applyNumberFormat="1" applyFont="1" applyAlignment="1"/>
    <xf numFmtId="165" fontId="6" fillId="3" borderId="9" xfId="0" applyNumberFormat="1" applyFont="1" applyFill="1" applyBorder="1" applyAlignment="1"/>
    <xf numFmtId="0" fontId="1" fillId="3" borderId="9" xfId="0" applyFont="1" applyFill="1" applyBorder="1" applyAlignment="1">
      <alignment horizontal="left"/>
    </xf>
    <xf numFmtId="179" fontId="6" fillId="3" borderId="9" xfId="0" applyNumberFormat="1" applyFont="1" applyFill="1" applyBorder="1" applyAlignment="1"/>
    <xf numFmtId="0" fontId="1" fillId="3" borderId="24" xfId="0" applyFont="1" applyFill="1" applyBorder="1" applyAlignment="1">
      <alignment horizontal="left"/>
    </xf>
    <xf numFmtId="179" fontId="5" fillId="0" borderId="17" xfId="0" applyNumberFormat="1" applyFont="1" applyBorder="1" applyAlignment="1"/>
    <xf numFmtId="179" fontId="5" fillId="0" borderId="0" xfId="0" applyNumberFormat="1" applyFont="1" applyAlignment="1"/>
    <xf numFmtId="165" fontId="5" fillId="0" borderId="8" xfId="0" applyNumberFormat="1" applyFont="1" applyBorder="1" applyAlignment="1"/>
    <xf numFmtId="0" fontId="5" fillId="0" borderId="8" xfId="0" applyFont="1" applyBorder="1" applyAlignment="1">
      <alignment horizontal="left"/>
    </xf>
    <xf numFmtId="165" fontId="8" fillId="0" borderId="8" xfId="0" applyNumberFormat="1" applyFont="1" applyBorder="1" applyAlignment="1"/>
    <xf numFmtId="179" fontId="8" fillId="0" borderId="8" xfId="0" applyNumberFormat="1" applyFont="1" applyBorder="1" applyAlignment="1"/>
    <xf numFmtId="0" fontId="1" fillId="2" borderId="17" xfId="0" applyFont="1" applyFill="1" applyBorder="1" applyAlignment="1">
      <alignment horizontal="left"/>
    </xf>
    <xf numFmtId="179" fontId="6" fillId="2" borderId="0" xfId="0" applyNumberFormat="1" applyFont="1" applyFill="1" applyAlignment="1"/>
    <xf numFmtId="179" fontId="1" fillId="0" borderId="2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9" fontId="6" fillId="2" borderId="7" xfId="0" applyNumberFormat="1" applyFont="1" applyFill="1" applyBorder="1" applyAlignment="1"/>
    <xf numFmtId="0" fontId="1" fillId="2" borderId="23" xfId="0" applyFont="1" applyFill="1" applyBorder="1" applyAlignment="1">
      <alignment horizontal="left"/>
    </xf>
    <xf numFmtId="164" fontId="6" fillId="2" borderId="7" xfId="0" applyNumberFormat="1" applyFont="1" applyFill="1" applyBorder="1" applyAlignment="1"/>
    <xf numFmtId="167" fontId="4" fillId="0" borderId="0" xfId="0" applyNumberFormat="1" applyFont="1" applyAlignment="1"/>
    <xf numFmtId="167" fontId="9" fillId="2" borderId="0" xfId="0" applyNumberFormat="1" applyFont="1" applyFill="1" applyAlignment="1"/>
    <xf numFmtId="179" fontId="6" fillId="2" borderId="0" xfId="0" applyNumberFormat="1" applyFont="1" applyFill="1" applyAlignment="1"/>
    <xf numFmtId="167" fontId="9" fillId="0" borderId="0" xfId="0" applyNumberFormat="1" applyFont="1" applyAlignment="1"/>
    <xf numFmtId="179" fontId="6" fillId="0" borderId="0" xfId="0" applyNumberFormat="1" applyFont="1" applyAlignment="1"/>
    <xf numFmtId="179" fontId="6" fillId="0" borderId="0" xfId="0" applyNumberFormat="1" applyFont="1" applyAlignment="1"/>
    <xf numFmtId="0" fontId="1" fillId="2" borderId="2" xfId="0" applyFont="1" applyFill="1" applyBorder="1" applyAlignment="1">
      <alignment horizontal="left"/>
    </xf>
    <xf numFmtId="179" fontId="1" fillId="2" borderId="2" xfId="0" applyNumberFormat="1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179" fontId="1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/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0" fillId="0" borderId="16" xfId="0" applyFont="1" applyBorder="1" applyAlignment="1">
      <alignment horizontal="left"/>
    </xf>
    <xf numFmtId="0" fontId="10" fillId="3" borderId="0" xfId="0" applyFont="1" applyFill="1" applyAlignment="1">
      <alignment wrapText="1"/>
    </xf>
    <xf numFmtId="166" fontId="10" fillId="3" borderId="16" xfId="0" applyNumberFormat="1" applyFont="1" applyFill="1" applyBorder="1" applyAlignment="1"/>
    <xf numFmtId="166" fontId="10" fillId="3" borderId="0" xfId="0" applyNumberFormat="1" applyFont="1" applyFill="1" applyAlignment="1"/>
    <xf numFmtId="0" fontId="10" fillId="3" borderId="17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166" fontId="10" fillId="0" borderId="16" xfId="0" applyNumberFormat="1" applyFont="1" applyBorder="1" applyAlignment="1"/>
    <xf numFmtId="166" fontId="10" fillId="0" borderId="0" xfId="0" applyNumberFormat="1" applyFont="1" applyAlignment="1"/>
    <xf numFmtId="167" fontId="10" fillId="0" borderId="0" xfId="0" applyNumberFormat="1" applyFont="1" applyAlignment="1"/>
    <xf numFmtId="164" fontId="10" fillId="0" borderId="0" xfId="0" applyNumberFormat="1" applyFont="1" applyAlignment="1"/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left"/>
    </xf>
    <xf numFmtId="166" fontId="10" fillId="0" borderId="0" xfId="0" applyNumberFormat="1" applyFont="1" applyAlignment="1">
      <alignment horizontal="left"/>
    </xf>
    <xf numFmtId="176" fontId="10" fillId="0" borderId="0" xfId="0" applyNumberFormat="1" applyFont="1" applyAlignment="1"/>
    <xf numFmtId="173" fontId="10" fillId="0" borderId="0" xfId="0" applyNumberFormat="1" applyFont="1" applyAlignment="1"/>
    <xf numFmtId="0" fontId="15" fillId="0" borderId="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5" fillId="0" borderId="17" xfId="0" applyFont="1" applyBorder="1" applyAlignment="1">
      <alignment horizontal="left"/>
    </xf>
    <xf numFmtId="0" fontId="15" fillId="3" borderId="0" xfId="0" applyFont="1" applyFill="1" applyAlignment="1">
      <alignment wrapText="1"/>
    </xf>
    <xf numFmtId="165" fontId="15" fillId="3" borderId="0" xfId="0" applyNumberFormat="1" applyFont="1" applyFill="1" applyAlignment="1"/>
    <xf numFmtId="0" fontId="15" fillId="3" borderId="0" xfId="0" applyFont="1" applyFill="1" applyAlignment="1">
      <alignment horizontal="left"/>
    </xf>
    <xf numFmtId="179" fontId="15" fillId="3" borderId="0" xfId="0" applyNumberFormat="1" applyFont="1" applyFill="1" applyAlignment="1"/>
    <xf numFmtId="0" fontId="15" fillId="3" borderId="17" xfId="0" applyFont="1" applyFill="1" applyBorder="1" applyAlignment="1">
      <alignment horizontal="left"/>
    </xf>
    <xf numFmtId="165" fontId="15" fillId="3" borderId="0" xfId="0" applyNumberFormat="1" applyFont="1" applyFill="1" applyAlignment="1">
      <alignment horizontal="left"/>
    </xf>
    <xf numFmtId="0" fontId="15" fillId="0" borderId="0" xfId="0" applyFont="1" applyAlignment="1">
      <alignment wrapText="1"/>
    </xf>
    <xf numFmtId="167" fontId="15" fillId="0" borderId="0" xfId="0" applyNumberFormat="1" applyFont="1" applyAlignment="1"/>
    <xf numFmtId="179" fontId="15" fillId="0" borderId="0" xfId="0" applyNumberFormat="1" applyFont="1" applyAlignment="1"/>
    <xf numFmtId="167" fontId="15" fillId="0" borderId="0" xfId="0" applyNumberFormat="1" applyFont="1" applyAlignment="1">
      <alignment horizontal="left"/>
    </xf>
    <xf numFmtId="167" fontId="15" fillId="3" borderId="0" xfId="0" applyNumberFormat="1" applyFont="1" applyFill="1" applyAlignment="1"/>
    <xf numFmtId="167" fontId="15" fillId="3" borderId="0" xfId="0" applyNumberFormat="1" applyFont="1" applyFill="1" applyAlignment="1">
      <alignment horizontal="left"/>
    </xf>
    <xf numFmtId="0" fontId="15" fillId="0" borderId="0" xfId="0" applyFont="1" applyAlignment="1"/>
    <xf numFmtId="179" fontId="15" fillId="3" borderId="2" xfId="0" applyNumberFormat="1" applyFont="1" applyFill="1" applyBorder="1" applyAlignment="1"/>
    <xf numFmtId="167" fontId="15" fillId="0" borderId="7" xfId="0" applyNumberFormat="1" applyFont="1" applyBorder="1" applyAlignment="1"/>
    <xf numFmtId="179" fontId="15" fillId="0" borderId="7" xfId="0" applyNumberFormat="1" applyFont="1" applyBorder="1" applyAlignment="1"/>
    <xf numFmtId="0" fontId="15" fillId="0" borderId="23" xfId="0" applyFont="1" applyBorder="1" applyAlignment="1">
      <alignment horizontal="left"/>
    </xf>
    <xf numFmtId="167" fontId="15" fillId="0" borderId="7" xfId="0" applyNumberFormat="1" applyFont="1" applyBorder="1" applyAlignment="1">
      <alignment horizontal="left"/>
    </xf>
    <xf numFmtId="179" fontId="15" fillId="3" borderId="0" xfId="0" applyNumberFormat="1" applyFont="1" applyFill="1" applyAlignment="1">
      <alignment horizontal="left"/>
    </xf>
    <xf numFmtId="0" fontId="15" fillId="0" borderId="24" xfId="0" applyFont="1" applyBorder="1" applyAlignment="1">
      <alignment horizontal="left"/>
    </xf>
    <xf numFmtId="0" fontId="16" fillId="3" borderId="11" xfId="0" applyFont="1" applyFill="1" applyBorder="1" applyAlignment="1">
      <alignment wrapText="1"/>
    </xf>
    <xf numFmtId="165" fontId="15" fillId="0" borderId="0" xfId="0" applyNumberFormat="1" applyFont="1" applyAlignment="1"/>
    <xf numFmtId="179" fontId="15" fillId="0" borderId="0" xfId="0" applyNumberFormat="1" applyFont="1" applyAlignment="1">
      <alignment horizontal="left"/>
    </xf>
    <xf numFmtId="0" fontId="15" fillId="3" borderId="9" xfId="0" applyFont="1" applyFill="1" applyBorder="1" applyAlignment="1">
      <alignment wrapText="1"/>
    </xf>
    <xf numFmtId="165" fontId="15" fillId="3" borderId="9" xfId="0" applyNumberFormat="1" applyFont="1" applyFill="1" applyBorder="1" applyAlignment="1"/>
    <xf numFmtId="0" fontId="15" fillId="3" borderId="9" xfId="0" applyFont="1" applyFill="1" applyBorder="1" applyAlignment="1">
      <alignment horizontal="left"/>
    </xf>
    <xf numFmtId="179" fontId="15" fillId="3" borderId="9" xfId="0" applyNumberFormat="1" applyFont="1" applyFill="1" applyBorder="1" applyAlignment="1"/>
    <xf numFmtId="0" fontId="15" fillId="3" borderId="24" xfId="0" applyFont="1" applyFill="1" applyBorder="1" applyAlignment="1">
      <alignment horizontal="left"/>
    </xf>
    <xf numFmtId="167" fontId="15" fillId="3" borderId="9" xfId="0" applyNumberFormat="1" applyFont="1" applyFill="1" applyBorder="1" applyAlignment="1">
      <alignment horizontal="left"/>
    </xf>
    <xf numFmtId="0" fontId="16" fillId="0" borderId="26" xfId="0" applyFont="1" applyBorder="1" applyAlignment="1">
      <alignment wrapText="1"/>
    </xf>
    <xf numFmtId="165" fontId="16" fillId="0" borderId="26" xfId="0" applyNumberFormat="1" applyFont="1" applyBorder="1" applyAlignment="1"/>
    <xf numFmtId="0" fontId="16" fillId="0" borderId="26" xfId="0" applyFont="1" applyBorder="1" applyAlignment="1">
      <alignment horizontal="left"/>
    </xf>
    <xf numFmtId="179" fontId="16" fillId="0" borderId="26" xfId="0" applyNumberFormat="1" applyFont="1" applyBorder="1" applyAlignment="1"/>
    <xf numFmtId="0" fontId="15" fillId="0" borderId="27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67" fontId="15" fillId="0" borderId="26" xfId="0" applyNumberFormat="1" applyFont="1" applyBorder="1" applyAlignment="1">
      <alignment horizontal="left"/>
    </xf>
    <xf numFmtId="167" fontId="16" fillId="0" borderId="26" xfId="0" applyNumberFormat="1" applyFont="1" applyBorder="1" applyAlignment="1">
      <alignment horizontal="left"/>
    </xf>
    <xf numFmtId="0" fontId="15" fillId="0" borderId="10" xfId="0" applyFont="1" applyBorder="1" applyAlignment="1">
      <alignment wrapText="1"/>
    </xf>
    <xf numFmtId="165" fontId="15" fillId="0" borderId="10" xfId="0" applyNumberFormat="1" applyFont="1" applyBorder="1" applyAlignment="1"/>
    <xf numFmtId="0" fontId="15" fillId="0" borderId="10" xfId="0" applyFont="1" applyBorder="1" applyAlignment="1">
      <alignment horizontal="left"/>
    </xf>
    <xf numFmtId="179" fontId="15" fillId="0" borderId="10" xfId="0" applyNumberFormat="1" applyFont="1" applyBorder="1" applyAlignment="1"/>
    <xf numFmtId="165" fontId="15" fillId="0" borderId="10" xfId="0" applyNumberFormat="1" applyFont="1" applyBorder="1" applyAlignment="1">
      <alignment horizontal="left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67" fontId="15" fillId="0" borderId="2" xfId="0" applyNumberFormat="1" applyFont="1" applyBorder="1" applyAlignment="1"/>
    <xf numFmtId="167" fontId="15" fillId="2" borderId="0" xfId="0" applyNumberFormat="1" applyFont="1" applyFill="1" applyAlignment="1"/>
    <xf numFmtId="0" fontId="15" fillId="2" borderId="7" xfId="0" applyFont="1" applyFill="1" applyBorder="1" applyAlignment="1">
      <alignment wrapText="1"/>
    </xf>
    <xf numFmtId="167" fontId="15" fillId="2" borderId="7" xfId="0" applyNumberFormat="1" applyFont="1" applyFill="1" applyBorder="1" applyAlignment="1"/>
    <xf numFmtId="0" fontId="15" fillId="2" borderId="7" xfId="0" applyFont="1" applyFill="1" applyBorder="1" applyAlignment="1">
      <alignment horizontal="left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>
      <alignment horizontal="left"/>
    </xf>
    <xf numFmtId="165" fontId="15" fillId="2" borderId="4" xfId="0" applyNumberFormat="1" applyFont="1" applyFill="1" applyBorder="1" applyAlignment="1"/>
    <xf numFmtId="165" fontId="15" fillId="2" borderId="0" xfId="0" applyNumberFormat="1" applyFont="1" applyFill="1" applyAlignment="1"/>
    <xf numFmtId="179" fontId="15" fillId="2" borderId="4" xfId="0" applyNumberFormat="1" applyFont="1" applyFill="1" applyBorder="1" applyAlignment="1"/>
    <xf numFmtId="0" fontId="15" fillId="2" borderId="17" xfId="0" applyFont="1" applyFill="1" applyBorder="1" applyAlignment="1">
      <alignment horizontal="left"/>
    </xf>
    <xf numFmtId="179" fontId="15" fillId="2" borderId="0" xfId="0" applyNumberFormat="1" applyFont="1" applyFill="1" applyAlignment="1"/>
    <xf numFmtId="179" fontId="15" fillId="0" borderId="2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65" fontId="15" fillId="2" borderId="7" xfId="0" applyNumberFormat="1" applyFont="1" applyFill="1" applyBorder="1" applyAlignment="1"/>
    <xf numFmtId="179" fontId="15" fillId="2" borderId="7" xfId="0" applyNumberFormat="1" applyFont="1" applyFill="1" applyBorder="1" applyAlignment="1"/>
    <xf numFmtId="0" fontId="15" fillId="2" borderId="23" xfId="0" applyFont="1" applyFill="1" applyBorder="1" applyAlignment="1">
      <alignment horizontal="left"/>
    </xf>
    <xf numFmtId="0" fontId="15" fillId="2" borderId="0" xfId="0" applyFont="1" applyFill="1" applyAlignment="1">
      <alignment wrapText="1" indent="1"/>
    </xf>
    <xf numFmtId="0" fontId="15" fillId="0" borderId="2" xfId="0" applyFont="1" applyBorder="1" applyAlignment="1">
      <alignment wrapText="1" indent="1"/>
    </xf>
    <xf numFmtId="0" fontId="15" fillId="2" borderId="0" xfId="0" applyFont="1" applyFill="1" applyAlignment="1">
      <alignment horizontal="right" wrapText="1"/>
    </xf>
    <xf numFmtId="0" fontId="15" fillId="0" borderId="0" xfId="0" applyFont="1" applyAlignment="1">
      <alignment wrapText="1" indent="1"/>
    </xf>
    <xf numFmtId="0" fontId="15" fillId="0" borderId="0" xfId="0" applyFont="1" applyAlignment="1">
      <alignment horizontal="right" wrapText="1"/>
    </xf>
    <xf numFmtId="173" fontId="15" fillId="0" borderId="0" xfId="0" applyNumberFormat="1" applyFont="1" applyAlignment="1"/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/>
    </xf>
    <xf numFmtId="167" fontId="15" fillId="2" borderId="2" xfId="0" applyNumberFormat="1" applyFont="1" applyFill="1" applyBorder="1" applyAlignment="1"/>
    <xf numFmtId="179" fontId="15" fillId="2" borderId="2" xfId="0" applyNumberFormat="1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6" fillId="0" borderId="8" xfId="0" applyFont="1" applyBorder="1" applyAlignment="1">
      <alignment wrapText="1"/>
    </xf>
    <xf numFmtId="0" fontId="15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165" fontId="16" fillId="0" borderId="8" xfId="0" applyNumberFormat="1" applyFont="1" applyBorder="1" applyAlignment="1"/>
    <xf numFmtId="179" fontId="15" fillId="0" borderId="8" xfId="0" applyNumberFormat="1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65" fontId="15" fillId="2" borderId="22" xfId="0" applyNumberFormat="1" applyFont="1" applyFill="1" applyBorder="1" applyAlignment="1"/>
    <xf numFmtId="173" fontId="10" fillId="0" borderId="15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2" borderId="0" xfId="0" applyFont="1" applyFill="1" applyAlignment="1">
      <alignment wrapText="1"/>
    </xf>
    <xf numFmtId="166" fontId="10" fillId="2" borderId="16" xfId="0" applyNumberFormat="1" applyFont="1" applyFill="1" applyBorder="1" applyAlignment="1"/>
    <xf numFmtId="166" fontId="10" fillId="2" borderId="0" xfId="0" applyNumberFormat="1" applyFont="1" applyFill="1" applyAlignment="1"/>
    <xf numFmtId="0" fontId="10" fillId="2" borderId="1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75" fontId="10" fillId="2" borderId="0" xfId="0" applyNumberFormat="1" applyFont="1" applyFill="1" applyAlignment="1"/>
    <xf numFmtId="176" fontId="10" fillId="2" borderId="0" xfId="0" applyNumberFormat="1" applyFont="1" applyFill="1" applyAlignment="1"/>
    <xf numFmtId="0" fontId="10" fillId="2" borderId="7" xfId="0" applyFont="1" applyFill="1" applyBorder="1" applyAlignment="1">
      <alignment wrapText="1"/>
    </xf>
    <xf numFmtId="176" fontId="10" fillId="2" borderId="7" xfId="0" applyNumberFormat="1" applyFont="1" applyFill="1" applyBorder="1" applyAlignment="1"/>
    <xf numFmtId="176" fontId="10" fillId="0" borderId="7" xfId="0" applyNumberFormat="1" applyFont="1" applyBorder="1" applyAlignment="1"/>
    <xf numFmtId="0" fontId="10" fillId="2" borderId="2" xfId="0" applyFont="1" applyFill="1" applyBorder="1" applyAlignment="1">
      <alignment wrapText="1"/>
    </xf>
    <xf numFmtId="176" fontId="10" fillId="2" borderId="2" xfId="0" applyNumberFormat="1" applyFont="1" applyFill="1" applyBorder="1" applyAlignment="1"/>
    <xf numFmtId="0" fontId="10" fillId="0" borderId="9" xfId="0" applyFont="1" applyBorder="1" applyAlignment="1">
      <alignment wrapText="1"/>
    </xf>
    <xf numFmtId="0" fontId="13" fillId="0" borderId="17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175" fontId="13" fillId="0" borderId="9" xfId="0" applyNumberFormat="1" applyFont="1" applyBorder="1" applyAlignment="1"/>
    <xf numFmtId="0" fontId="13" fillId="2" borderId="0" xfId="0" applyFont="1" applyFill="1" applyAlignment="1">
      <alignment wrapText="1"/>
    </xf>
    <xf numFmtId="175" fontId="10" fillId="0" borderId="0" xfId="0" applyNumberFormat="1" applyFont="1" applyAlignment="1"/>
    <xf numFmtId="0" fontId="10" fillId="2" borderId="16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3" fillId="2" borderId="1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175" fontId="13" fillId="2" borderId="7" xfId="0" applyNumberFormat="1" applyFont="1" applyFill="1" applyBorder="1" applyAlignment="1"/>
    <xf numFmtId="176" fontId="10" fillId="0" borderId="2" xfId="0" applyNumberFormat="1" applyFont="1" applyBorder="1" applyAlignment="1"/>
    <xf numFmtId="0" fontId="10" fillId="2" borderId="8" xfId="0" applyFont="1" applyFill="1" applyBorder="1" applyAlignment="1">
      <alignment wrapText="1"/>
    </xf>
    <xf numFmtId="0" fontId="13" fillId="2" borderId="8" xfId="0" applyFont="1" applyFill="1" applyBorder="1" applyAlignment="1">
      <alignment horizontal="left"/>
    </xf>
    <xf numFmtId="175" fontId="13" fillId="2" borderId="8" xfId="0" applyNumberFormat="1" applyFont="1" applyFill="1" applyBorder="1" applyAlignment="1"/>
    <xf numFmtId="173" fontId="10" fillId="2" borderId="0" xfId="0" applyNumberFormat="1" applyFont="1" applyFill="1" applyAlignment="1"/>
    <xf numFmtId="173" fontId="10" fillId="0" borderId="2" xfId="0" applyNumberFormat="1" applyFont="1" applyBorder="1" applyAlignment="1"/>
    <xf numFmtId="173" fontId="10" fillId="0" borderId="0" xfId="0" applyNumberFormat="1" applyFont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5" fillId="0" borderId="0" xfId="0" applyFont="1" applyFill="1" applyAlignment="1">
      <alignment wrapText="1"/>
    </xf>
    <xf numFmtId="167" fontId="15" fillId="0" borderId="0" xfId="0" applyNumberFormat="1" applyFont="1" applyFill="1" applyAlignment="1"/>
    <xf numFmtId="0" fontId="15" fillId="0" borderId="0" xfId="0" applyFont="1" applyFill="1" applyAlignment="1">
      <alignment horizontal="left"/>
    </xf>
    <xf numFmtId="0" fontId="15" fillId="6" borderId="0" xfId="0" applyFont="1" applyFill="1" applyAlignment="1">
      <alignment wrapText="1"/>
    </xf>
    <xf numFmtId="167" fontId="15" fillId="6" borderId="0" xfId="0" applyNumberFormat="1" applyFont="1" applyFill="1" applyAlignment="1"/>
    <xf numFmtId="0" fontId="15" fillId="6" borderId="0" xfId="0" applyFont="1" applyFill="1" applyAlignment="1">
      <alignment horizontal="left"/>
    </xf>
    <xf numFmtId="0" fontId="15" fillId="6" borderId="7" xfId="0" applyFont="1" applyFill="1" applyBorder="1" applyAlignment="1">
      <alignment wrapText="1"/>
    </xf>
    <xf numFmtId="167" fontId="15" fillId="6" borderId="7" xfId="0" applyNumberFormat="1" applyFont="1" applyFill="1" applyBorder="1" applyAlignment="1"/>
    <xf numFmtId="0" fontId="15" fillId="6" borderId="7" xfId="0" applyFont="1" applyFill="1" applyBorder="1" applyAlignment="1">
      <alignment horizontal="left"/>
    </xf>
    <xf numFmtId="0" fontId="15" fillId="6" borderId="2" xfId="0" applyFont="1" applyFill="1" applyBorder="1" applyAlignment="1">
      <alignment wrapText="1"/>
    </xf>
    <xf numFmtId="167" fontId="15" fillId="6" borderId="2" xfId="0" applyNumberFormat="1" applyFont="1" applyFill="1" applyBorder="1" applyAlignment="1"/>
    <xf numFmtId="0" fontId="15" fillId="6" borderId="2" xfId="0" applyFont="1" applyFill="1" applyBorder="1" applyAlignment="1">
      <alignment horizontal="left"/>
    </xf>
    <xf numFmtId="0" fontId="16" fillId="6" borderId="11" xfId="0" applyFont="1" applyFill="1" applyBorder="1" applyAlignment="1">
      <alignment wrapText="1"/>
    </xf>
    <xf numFmtId="170" fontId="15" fillId="6" borderId="0" xfId="0" applyNumberFormat="1" applyFont="1" applyFill="1" applyAlignment="1">
      <alignment horizontal="left"/>
    </xf>
    <xf numFmtId="0" fontId="16" fillId="6" borderId="13" xfId="0" applyFont="1" applyFill="1" applyBorder="1" applyAlignment="1">
      <alignment wrapText="1"/>
    </xf>
    <xf numFmtId="0" fontId="15" fillId="6" borderId="13" xfId="0" applyFont="1" applyFill="1" applyBorder="1" applyAlignment="1">
      <alignment horizontal="left"/>
    </xf>
    <xf numFmtId="42" fontId="15" fillId="6" borderId="0" xfId="0" applyNumberFormat="1" applyFont="1" applyFill="1" applyAlignment="1"/>
    <xf numFmtId="42" fontId="15" fillId="6" borderId="0" xfId="0" applyNumberFormat="1" applyFont="1" applyFill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167" fontId="15" fillId="0" borderId="2" xfId="0" applyNumberFormat="1" applyFont="1" applyFill="1" applyBorder="1" applyAlignment="1"/>
    <xf numFmtId="0" fontId="15" fillId="0" borderId="7" xfId="0" applyFont="1" applyFill="1" applyBorder="1" applyAlignment="1">
      <alignment wrapText="1"/>
    </xf>
    <xf numFmtId="167" fontId="15" fillId="0" borderId="7" xfId="0" applyNumberFormat="1" applyFont="1" applyFill="1" applyBorder="1" applyAlignment="1"/>
    <xf numFmtId="0" fontId="15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170" fontId="15" fillId="0" borderId="12" xfId="0" applyNumberFormat="1" applyFont="1" applyFill="1" applyBorder="1" applyAlignment="1">
      <alignment horizontal="left"/>
    </xf>
    <xf numFmtId="42" fontId="15" fillId="0" borderId="10" xfId="0" applyNumberFormat="1" applyFont="1" applyFill="1" applyBorder="1" applyAlignment="1"/>
    <xf numFmtId="42" fontId="15" fillId="0" borderId="10" xfId="0" applyNumberFormat="1" applyFont="1" applyFill="1" applyBorder="1" applyAlignment="1">
      <alignment horizontal="left"/>
    </xf>
    <xf numFmtId="0" fontId="15" fillId="6" borderId="28" xfId="0" applyFont="1" applyFill="1" applyBorder="1" applyAlignment="1">
      <alignment wrapText="1"/>
    </xf>
    <xf numFmtId="167" fontId="15" fillId="6" borderId="28" xfId="0" applyNumberFormat="1" applyFont="1" applyFill="1" applyBorder="1" applyAlignment="1"/>
    <xf numFmtId="0" fontId="15" fillId="6" borderId="28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7" xfId="0" applyFont="1" applyFill="1" applyBorder="1" applyAlignment="1">
      <alignment horizontal="left"/>
    </xf>
    <xf numFmtId="167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wrapText="1"/>
    </xf>
    <xf numFmtId="166" fontId="10" fillId="0" borderId="16" xfId="0" applyNumberFormat="1" applyFont="1" applyFill="1" applyBorder="1" applyAlignment="1"/>
    <xf numFmtId="166" fontId="10" fillId="0" borderId="0" xfId="0" applyNumberFormat="1" applyFont="1" applyFill="1" applyAlignment="1"/>
    <xf numFmtId="167" fontId="10" fillId="0" borderId="0" xfId="0" applyNumberFormat="1" applyFont="1" applyFill="1" applyAlignment="1"/>
    <xf numFmtId="0" fontId="10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wrapText="1"/>
    </xf>
    <xf numFmtId="164" fontId="10" fillId="0" borderId="7" xfId="0" applyNumberFormat="1" applyFont="1" applyFill="1" applyBorder="1" applyAlignment="1"/>
    <xf numFmtId="0" fontId="10" fillId="0" borderId="9" xfId="0" applyFont="1" applyFill="1" applyBorder="1" applyAlignment="1">
      <alignment horizontal="left"/>
    </xf>
    <xf numFmtId="169" fontId="10" fillId="0" borderId="0" xfId="0" applyNumberFormat="1" applyFont="1" applyFill="1" applyAlignment="1"/>
    <xf numFmtId="172" fontId="10" fillId="0" borderId="0" xfId="0" applyNumberFormat="1" applyFont="1" applyFill="1" applyAlignment="1"/>
    <xf numFmtId="0" fontId="10" fillId="0" borderId="3" xfId="0" applyFont="1" applyFill="1" applyBorder="1" applyAlignment="1">
      <alignment horizontal="left"/>
    </xf>
    <xf numFmtId="166" fontId="10" fillId="0" borderId="3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177" fontId="10" fillId="0" borderId="0" xfId="0" applyNumberFormat="1" applyFont="1" applyFill="1" applyAlignment="1"/>
    <xf numFmtId="166" fontId="10" fillId="0" borderId="16" xfId="0" applyNumberFormat="1" applyFont="1" applyFill="1" applyBorder="1" applyAlignment="1">
      <alignment horizontal="left"/>
    </xf>
    <xf numFmtId="178" fontId="10" fillId="0" borderId="0" xfId="0" applyNumberFormat="1" applyFont="1" applyFill="1" applyAlignment="1"/>
    <xf numFmtId="173" fontId="10" fillId="0" borderId="0" xfId="0" applyNumberFormat="1" applyFont="1" applyFill="1" applyAlignment="1"/>
    <xf numFmtId="174" fontId="10" fillId="0" borderId="3" xfId="0" applyNumberFormat="1" applyFont="1" applyFill="1" applyBorder="1" applyAlignment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/>
    </xf>
    <xf numFmtId="171" fontId="10" fillId="0" borderId="6" xfId="0" applyNumberFormat="1" applyFont="1" applyFill="1" applyBorder="1" applyAlignment="1"/>
    <xf numFmtId="165" fontId="10" fillId="0" borderId="6" xfId="0" applyNumberFormat="1" applyFont="1" applyFill="1" applyBorder="1" applyAlignment="1"/>
    <xf numFmtId="0" fontId="10" fillId="6" borderId="7" xfId="0" applyFont="1" applyFill="1" applyBorder="1" applyAlignment="1">
      <alignment wrapText="1"/>
    </xf>
    <xf numFmtId="166" fontId="10" fillId="6" borderId="16" xfId="0" applyNumberFormat="1" applyFont="1" applyFill="1" applyBorder="1" applyAlignment="1"/>
    <xf numFmtId="0" fontId="10" fillId="6" borderId="0" xfId="0" applyFont="1" applyFill="1" applyAlignment="1">
      <alignment horizontal="left"/>
    </xf>
    <xf numFmtId="166" fontId="10" fillId="6" borderId="0" xfId="0" applyNumberFormat="1" applyFont="1" applyFill="1" applyAlignment="1"/>
    <xf numFmtId="0" fontId="10" fillId="6" borderId="17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167" fontId="10" fillId="6" borderId="7" xfId="0" applyNumberFormat="1" applyFont="1" applyFill="1" applyBorder="1" applyAlignment="1"/>
    <xf numFmtId="0" fontId="10" fillId="6" borderId="0" xfId="0" applyFont="1" applyFill="1" applyAlignment="1">
      <alignment wrapText="1"/>
    </xf>
    <xf numFmtId="167" fontId="10" fillId="6" borderId="0" xfId="0" applyNumberFormat="1" applyFont="1" applyFill="1" applyAlignment="1"/>
    <xf numFmtId="0" fontId="10" fillId="6" borderId="17" xfId="0" applyFont="1" applyFill="1" applyBorder="1" applyAlignment="1">
      <alignment wrapText="1"/>
    </xf>
    <xf numFmtId="0" fontId="10" fillId="6" borderId="16" xfId="0" applyFont="1" applyFill="1" applyBorder="1" applyAlignment="1">
      <alignment horizontal="left"/>
    </xf>
    <xf numFmtId="172" fontId="10" fillId="6" borderId="0" xfId="0" applyNumberFormat="1" applyFont="1" applyFill="1" applyAlignment="1"/>
    <xf numFmtId="169" fontId="10" fillId="6" borderId="0" xfId="0" applyNumberFormat="1" applyFont="1" applyFill="1" applyAlignment="1"/>
    <xf numFmtId="0" fontId="10" fillId="6" borderId="3" xfId="0" applyFont="1" applyFill="1" applyBorder="1" applyAlignment="1">
      <alignment wrapText="1"/>
    </xf>
    <xf numFmtId="0" fontId="10" fillId="6" borderId="3" xfId="0" applyFont="1" applyFill="1" applyBorder="1" applyAlignment="1">
      <alignment horizontal="left"/>
    </xf>
    <xf numFmtId="167" fontId="10" fillId="6" borderId="3" xfId="0" applyNumberFormat="1" applyFont="1" applyFill="1" applyBorder="1" applyAlignment="1"/>
    <xf numFmtId="168" fontId="10" fillId="6" borderId="0" xfId="0" applyNumberFormat="1" applyFont="1" applyFill="1" applyAlignment="1"/>
    <xf numFmtId="174" fontId="10" fillId="6" borderId="0" xfId="0" applyNumberFormat="1" applyFont="1" applyFill="1" applyAlignment="1"/>
    <xf numFmtId="166" fontId="10" fillId="6" borderId="0" xfId="0" applyNumberFormat="1" applyFont="1" applyFill="1" applyAlignment="1">
      <alignment horizontal="left"/>
    </xf>
    <xf numFmtId="0" fontId="13" fillId="6" borderId="0" xfId="0" applyFont="1" applyFill="1" applyAlignment="1">
      <alignment wrapText="1"/>
    </xf>
    <xf numFmtId="166" fontId="10" fillId="6" borderId="16" xfId="0" applyNumberFormat="1" applyFont="1" applyFill="1" applyBorder="1" applyAlignment="1">
      <alignment horizontal="left"/>
    </xf>
    <xf numFmtId="0" fontId="10" fillId="6" borderId="0" xfId="0" applyFont="1" applyFill="1" applyAlignment="1">
      <alignment vertical="top" wrapText="1"/>
    </xf>
    <xf numFmtId="164" fontId="10" fillId="6" borderId="0" xfId="0" applyNumberFormat="1" applyFont="1" applyFill="1" applyAlignment="1"/>
    <xf numFmtId="165" fontId="10" fillId="6" borderId="0" xfId="0" applyNumberFormat="1" applyFont="1" applyFill="1" applyAlignment="1">
      <alignment horizontal="left"/>
    </xf>
    <xf numFmtId="173" fontId="10" fillId="6" borderId="0" xfId="0" applyNumberFormat="1" applyFont="1" applyFill="1" applyAlignment="1"/>
    <xf numFmtId="42" fontId="10" fillId="0" borderId="28" xfId="0" applyNumberFormat="1" applyFont="1" applyFill="1" applyBorder="1" applyAlignment="1"/>
    <xf numFmtId="42" fontId="10" fillId="0" borderId="10" xfId="0" applyNumberFormat="1" applyFont="1" applyFill="1" applyBorder="1" applyAlignment="1"/>
    <xf numFmtId="0" fontId="10" fillId="0" borderId="10" xfId="0" applyFont="1" applyFill="1" applyBorder="1" applyAlignment="1">
      <alignment horizontal="left"/>
    </xf>
    <xf numFmtId="164" fontId="10" fillId="0" borderId="10" xfId="0" applyNumberFormat="1" applyFont="1" applyFill="1" applyBorder="1" applyAlignment="1"/>
    <xf numFmtId="167" fontId="10" fillId="0" borderId="1" xfId="1" applyNumberFormat="1" applyFont="1" applyFill="1" applyAlignment="1"/>
    <xf numFmtId="167" fontId="10" fillId="0" borderId="22" xfId="0" applyNumberFormat="1" applyFont="1" applyFill="1" applyBorder="1" applyAlignment="1"/>
    <xf numFmtId="167" fontId="10" fillId="4" borderId="1" xfId="1" applyNumberFormat="1" applyFont="1" applyFill="1" applyAlignment="1"/>
    <xf numFmtId="167" fontId="10" fillId="0" borderId="1" xfId="1" applyNumberFormat="1" applyFont="1" applyFill="1" applyAlignment="1"/>
    <xf numFmtId="0" fontId="10" fillId="0" borderId="22" xfId="0" applyFont="1" applyFill="1" applyBorder="1" applyAlignment="1">
      <alignment horizontal="left"/>
    </xf>
    <xf numFmtId="173" fontId="10" fillId="0" borderId="22" xfId="0" applyNumberFormat="1" applyFont="1" applyFill="1" applyBorder="1" applyAlignment="1"/>
    <xf numFmtId="165" fontId="10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167" fontId="10" fillId="4" borderId="0" xfId="0" applyNumberFormat="1" applyFont="1" applyFill="1" applyAlignment="1"/>
    <xf numFmtId="0" fontId="10" fillId="4" borderId="0" xfId="0" applyFont="1" applyFill="1" applyAlignment="1">
      <alignment horizontal="left"/>
    </xf>
    <xf numFmtId="180" fontId="10" fillId="0" borderId="0" xfId="0" applyNumberFormat="1" applyFont="1" applyFill="1" applyAlignment="1">
      <alignment horizontal="right"/>
    </xf>
    <xf numFmtId="181" fontId="10" fillId="6" borderId="0" xfId="0" applyNumberFormat="1" applyFont="1" applyFill="1" applyAlignment="1">
      <alignment horizontal="right"/>
    </xf>
    <xf numFmtId="182" fontId="10" fillId="6" borderId="1" xfId="0" applyNumberFormat="1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181" fontId="10" fillId="0" borderId="0" xfId="0" applyNumberFormat="1" applyFont="1" applyAlignment="1">
      <alignment horizontal="right"/>
    </xf>
    <xf numFmtId="182" fontId="10" fillId="5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82" fontId="10" fillId="6" borderId="0" xfId="0" applyNumberFormat="1" applyFont="1" applyFill="1" applyAlignment="1">
      <alignment horizontal="right"/>
    </xf>
    <xf numFmtId="183" fontId="10" fillId="6" borderId="0" xfId="0" applyNumberFormat="1" applyFont="1" applyFill="1" applyAlignment="1">
      <alignment horizontal="right"/>
    </xf>
    <xf numFmtId="183" fontId="10" fillId="0" borderId="0" xfId="0" applyNumberFormat="1" applyFont="1" applyAlignment="1">
      <alignment horizontal="right"/>
    </xf>
    <xf numFmtId="181" fontId="10" fillId="0" borderId="22" xfId="0" applyNumberFormat="1" applyFont="1" applyBorder="1" applyAlignment="1">
      <alignment horizontal="right"/>
    </xf>
    <xf numFmtId="182" fontId="10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>
      <alignment wrapText="1"/>
    </xf>
    <xf numFmtId="0" fontId="1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0" fillId="0" borderId="11" xfId="0" applyBorder="1" applyAlignment="1">
      <alignment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4" borderId="0" xfId="0" applyFont="1" applyFill="1" applyAlignment="1">
      <alignment wrapText="1"/>
    </xf>
    <xf numFmtId="173" fontId="10" fillId="4" borderId="0" xfId="0" applyNumberFormat="1" applyFont="1" applyFill="1" applyAlignment="1"/>
    <xf numFmtId="173" fontId="10" fillId="4" borderId="31" xfId="0" applyNumberFormat="1" applyFont="1" applyFill="1" applyBorder="1" applyAlignment="1"/>
    <xf numFmtId="166" fontId="10" fillId="4" borderId="0" xfId="0" applyNumberFormat="1" applyFont="1" applyFill="1" applyAlignment="1">
      <alignment horizontal="center"/>
    </xf>
    <xf numFmtId="173" fontId="10" fillId="0" borderId="31" xfId="0" applyNumberFormat="1" applyFont="1" applyBorder="1" applyAlignment="1"/>
    <xf numFmtId="166" fontId="10" fillId="0" borderId="0" xfId="0" applyNumberFormat="1" applyFont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176" fontId="10" fillId="4" borderId="0" xfId="0" applyNumberFormat="1" applyFont="1" applyFill="1" applyAlignment="1"/>
    <xf numFmtId="176" fontId="10" fillId="4" borderId="31" xfId="0" applyNumberFormat="1" applyFont="1" applyFill="1" applyBorder="1" applyAlignment="1"/>
    <xf numFmtId="176" fontId="10" fillId="0" borderId="31" xfId="0" applyNumberFormat="1" applyFont="1" applyBorder="1" applyAlignment="1"/>
    <xf numFmtId="166" fontId="10" fillId="0" borderId="16" xfId="0" applyNumberFormat="1" applyFont="1" applyBorder="1" applyAlignment="1">
      <alignment horizontal="center"/>
    </xf>
    <xf numFmtId="176" fontId="10" fillId="4" borderId="22" xfId="0" applyNumberFormat="1" applyFont="1" applyFill="1" applyBorder="1" applyAlignment="1"/>
    <xf numFmtId="176" fontId="10" fillId="4" borderId="32" xfId="0" applyNumberFormat="1" applyFont="1" applyFill="1" applyBorder="1" applyAlignment="1"/>
    <xf numFmtId="176" fontId="10" fillId="0" borderId="8" xfId="0" applyNumberFormat="1" applyFont="1" applyBorder="1" applyAlignment="1"/>
    <xf numFmtId="176" fontId="10" fillId="0" borderId="33" xfId="0" applyNumberFormat="1" applyFont="1" applyBorder="1" applyAlignment="1"/>
    <xf numFmtId="0" fontId="21" fillId="4" borderId="0" xfId="0" applyFont="1" applyFill="1" applyAlignment="1">
      <alignment wrapText="1"/>
    </xf>
    <xf numFmtId="176" fontId="21" fillId="4" borderId="0" xfId="0" applyNumberFormat="1" applyFont="1" applyFill="1" applyAlignment="1"/>
    <xf numFmtId="176" fontId="21" fillId="4" borderId="17" xfId="0" applyNumberFormat="1" applyFont="1" applyFill="1" applyBorder="1" applyAlignment="1"/>
    <xf numFmtId="176" fontId="21" fillId="4" borderId="31" xfId="0" applyNumberFormat="1" applyFont="1" applyFill="1" applyBorder="1" applyAlignment="1"/>
    <xf numFmtId="176" fontId="10" fillId="4" borderId="17" xfId="0" applyNumberFormat="1" applyFont="1" applyFill="1" applyBorder="1" applyAlignment="1"/>
    <xf numFmtId="176" fontId="10" fillId="0" borderId="17" xfId="0" applyNumberFormat="1" applyFont="1" applyBorder="1" applyAlignment="1"/>
    <xf numFmtId="0" fontId="13" fillId="4" borderId="0" xfId="0" applyFont="1" applyFill="1" applyAlignment="1">
      <alignment wrapText="1"/>
    </xf>
    <xf numFmtId="173" fontId="10" fillId="0" borderId="17" xfId="0" applyNumberFormat="1" applyFont="1" applyBorder="1" applyAlignment="1"/>
    <xf numFmtId="168" fontId="10" fillId="4" borderId="0" xfId="0" applyNumberFormat="1" applyFont="1" applyFill="1" applyAlignment="1"/>
    <xf numFmtId="168" fontId="10" fillId="4" borderId="31" xfId="0" applyNumberFormat="1" applyFont="1" applyFill="1" applyBorder="1" applyAlignment="1"/>
    <xf numFmtId="0" fontId="10" fillId="4" borderId="0" xfId="0" applyFont="1" applyFill="1" applyAlignment="1">
      <alignment horizontal="center" wrapText="1"/>
    </xf>
    <xf numFmtId="173" fontId="10" fillId="0" borderId="32" xfId="0" applyNumberFormat="1" applyFont="1" applyBorder="1" applyAlignment="1"/>
    <xf numFmtId="0" fontId="10" fillId="0" borderId="31" xfId="0" applyFont="1" applyBorder="1" applyAlignment="1">
      <alignment horizontal="left"/>
    </xf>
    <xf numFmtId="166" fontId="10" fillId="4" borderId="0" xfId="0" applyNumberFormat="1" applyFont="1" applyFill="1" applyAlignment="1">
      <alignment horizontal="left"/>
    </xf>
    <xf numFmtId="0" fontId="21" fillId="4" borderId="0" xfId="0" applyFont="1" applyFill="1" applyAlignment="1">
      <alignment horizontal="left"/>
    </xf>
    <xf numFmtId="173" fontId="10" fillId="4" borderId="0" xfId="0" applyNumberFormat="1" applyFont="1" applyFill="1" applyAlignment="1">
      <alignment horizontal="left"/>
    </xf>
    <xf numFmtId="0" fontId="10" fillId="4" borderId="31" xfId="0" applyFont="1" applyFill="1" applyBorder="1" applyAlignment="1">
      <alignment horizontal="left"/>
    </xf>
    <xf numFmtId="167" fontId="10" fillId="4" borderId="16" xfId="0" applyNumberFormat="1" applyFont="1" applyFill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3" fillId="0" borderId="9" xfId="0" applyFont="1" applyFill="1" applyBorder="1" applyAlignment="1"/>
    <xf numFmtId="182" fontId="10" fillId="0" borderId="22" xfId="0" applyNumberFormat="1" applyFont="1" applyBorder="1" applyAlignment="1">
      <alignment horizontal="right"/>
    </xf>
    <xf numFmtId="170" fontId="15" fillId="6" borderId="12" xfId="0" applyNumberFormat="1" applyFont="1" applyFill="1" applyBorder="1" applyAlignment="1">
      <alignment horizontal="left"/>
    </xf>
    <xf numFmtId="169" fontId="15" fillId="4" borderId="12" xfId="0" applyNumberFormat="1" applyFont="1" applyFill="1" applyBorder="1" applyAlignment="1"/>
    <xf numFmtId="169" fontId="15" fillId="4" borderId="1" xfId="0" applyNumberFormat="1" applyFont="1" applyFill="1" applyBorder="1" applyAlignment="1"/>
    <xf numFmtId="169" fontId="15" fillId="0" borderId="12" xfId="0" applyNumberFormat="1" applyFont="1" applyBorder="1" applyAlignment="1"/>
    <xf numFmtId="0" fontId="10" fillId="0" borderId="0" xfId="0" applyFont="1" applyAlignment="1"/>
    <xf numFmtId="0" fontId="10" fillId="0" borderId="29" xfId="0" applyFont="1" applyBorder="1" applyAlignment="1">
      <alignment horizontal="left"/>
    </xf>
    <xf numFmtId="0" fontId="15" fillId="0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4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2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0" fillId="0" borderId="11" xfId="0" applyFont="1" applyBorder="1" applyAlignment="1"/>
    <xf numFmtId="0" fontId="7" fillId="0" borderId="11" xfId="0" applyFont="1" applyBorder="1" applyAlignment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/>
    <xf numFmtId="173" fontId="10" fillId="0" borderId="22" xfId="0" applyNumberFormat="1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7" xfId="0" applyFont="1" applyBorder="1" applyAlignment="1">
      <alignment horizontal="left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="120" zoomScaleNormal="120" workbookViewId="0"/>
  </sheetViews>
  <sheetFormatPr defaultColWidth="21.5" defaultRowHeight="12.75" x14ac:dyDescent="0.2"/>
  <cols>
    <col min="1" max="1" width="58.83203125" customWidth="1"/>
    <col min="2" max="2" width="3.6640625" customWidth="1"/>
    <col min="3" max="3" width="14" bestFit="1" customWidth="1"/>
    <col min="4" max="4" width="4.1640625" customWidth="1"/>
    <col min="5" max="5" width="14" bestFit="1" customWidth="1"/>
  </cols>
  <sheetData>
    <row r="1" spans="1:5" ht="15" customHeight="1" x14ac:dyDescent="0.2">
      <c r="A1" s="1"/>
      <c r="B1" s="1"/>
      <c r="C1" s="1"/>
      <c r="D1" s="1"/>
      <c r="E1" s="1"/>
    </row>
    <row r="2" spans="1:5" ht="14.25" customHeight="1" x14ac:dyDescent="0.3">
      <c r="A2" s="424" t="s">
        <v>0</v>
      </c>
      <c r="B2" s="424"/>
      <c r="C2" s="424"/>
      <c r="D2" s="424"/>
      <c r="E2" s="424"/>
    </row>
    <row r="3" spans="1:5" ht="13.5" customHeight="1" x14ac:dyDescent="0.25">
      <c r="A3" s="425" t="s">
        <v>1</v>
      </c>
      <c r="B3" s="425"/>
      <c r="C3" s="425"/>
      <c r="D3" s="425"/>
      <c r="E3" s="425"/>
    </row>
    <row r="4" spans="1:5" x14ac:dyDescent="0.2">
      <c r="A4" s="426" t="s">
        <v>2</v>
      </c>
      <c r="B4" s="426"/>
      <c r="C4" s="426"/>
      <c r="D4" s="426"/>
      <c r="E4" s="426"/>
    </row>
    <row r="5" spans="1:5" x14ac:dyDescent="0.2">
      <c r="A5" s="426" t="s">
        <v>3</v>
      </c>
      <c r="B5" s="426"/>
      <c r="C5" s="426"/>
      <c r="D5" s="426"/>
      <c r="E5" s="426"/>
    </row>
    <row r="6" spans="1:5" ht="15" customHeight="1" x14ac:dyDescent="0.2">
      <c r="A6" s="1"/>
      <c r="B6" s="1"/>
      <c r="C6" s="427"/>
      <c r="D6" s="427"/>
      <c r="E6" s="427"/>
    </row>
    <row r="7" spans="1:5" ht="23.1" customHeight="1" x14ac:dyDescent="0.2">
      <c r="A7" s="414"/>
      <c r="B7" s="414"/>
      <c r="C7" s="423" t="s">
        <v>4</v>
      </c>
      <c r="D7" s="423"/>
      <c r="E7" s="423"/>
    </row>
    <row r="8" spans="1:5" ht="14.1" customHeight="1" x14ac:dyDescent="0.2">
      <c r="A8" s="267"/>
      <c r="B8" s="267"/>
      <c r="C8" s="268" t="s">
        <v>5</v>
      </c>
      <c r="D8" s="268" t="s">
        <v>6</v>
      </c>
      <c r="E8" s="268" t="s">
        <v>7</v>
      </c>
    </row>
    <row r="9" spans="1:5" ht="14.1" customHeight="1" x14ac:dyDescent="0.2">
      <c r="A9" s="269" t="s">
        <v>8</v>
      </c>
      <c r="B9" s="249" t="s">
        <v>9</v>
      </c>
      <c r="C9" s="251"/>
      <c r="D9" s="251"/>
      <c r="E9" s="251"/>
    </row>
    <row r="10" spans="1:5" ht="14.1" customHeight="1" x14ac:dyDescent="0.2">
      <c r="A10" s="252" t="s">
        <v>128</v>
      </c>
      <c r="B10" s="252" t="s">
        <v>9</v>
      </c>
      <c r="C10" s="265">
        <v>1421</v>
      </c>
      <c r="D10" s="266"/>
      <c r="E10" s="265">
        <v>1055</v>
      </c>
    </row>
    <row r="11" spans="1:5" ht="14.1" customHeight="1" x14ac:dyDescent="0.2">
      <c r="A11" s="249" t="s">
        <v>129</v>
      </c>
      <c r="B11" s="249" t="s">
        <v>9</v>
      </c>
      <c r="C11" s="270">
        <v>-158</v>
      </c>
      <c r="D11" s="251"/>
      <c r="E11" s="270">
        <v>-55</v>
      </c>
    </row>
    <row r="12" spans="1:5" ht="14.1" customHeight="1" x14ac:dyDescent="0.2">
      <c r="A12" s="252" t="s">
        <v>130</v>
      </c>
      <c r="B12" s="252" t="s">
        <v>9</v>
      </c>
      <c r="C12" s="253">
        <v>1263</v>
      </c>
      <c r="D12" s="254"/>
      <c r="E12" s="253">
        <v>1000</v>
      </c>
    </row>
    <row r="13" spans="1:5" ht="14.1" customHeight="1" x14ac:dyDescent="0.2">
      <c r="A13" s="249" t="s">
        <v>135</v>
      </c>
      <c r="B13" s="249" t="s">
        <v>9</v>
      </c>
      <c r="C13" s="250">
        <v>851</v>
      </c>
      <c r="D13" s="251"/>
      <c r="E13" s="250">
        <v>823</v>
      </c>
    </row>
    <row r="14" spans="1:5" ht="14.1" customHeight="1" x14ac:dyDescent="0.2">
      <c r="A14" s="252" t="s">
        <v>136</v>
      </c>
      <c r="B14" s="252" t="s">
        <v>9</v>
      </c>
      <c r="C14" s="253">
        <v>201</v>
      </c>
      <c r="D14" s="254"/>
      <c r="E14" s="253">
        <v>192</v>
      </c>
    </row>
    <row r="15" spans="1:5" ht="14.1" customHeight="1" x14ac:dyDescent="0.2">
      <c r="A15" s="249" t="s">
        <v>137</v>
      </c>
      <c r="B15" s="249" t="s">
        <v>9</v>
      </c>
      <c r="C15" s="250">
        <v>83</v>
      </c>
      <c r="D15" s="251"/>
      <c r="E15" s="250">
        <v>66</v>
      </c>
    </row>
    <row r="16" spans="1:5" ht="14.1" hidden="1" customHeight="1" x14ac:dyDescent="0.2">
      <c r="A16" s="249" t="s">
        <v>10</v>
      </c>
      <c r="B16" s="249" t="s">
        <v>9</v>
      </c>
      <c r="C16" s="250">
        <v>0</v>
      </c>
      <c r="D16" s="251"/>
      <c r="E16" s="250">
        <v>0</v>
      </c>
    </row>
    <row r="17" spans="1:5" ht="14.1" customHeight="1" x14ac:dyDescent="0.2">
      <c r="A17" s="281" t="s">
        <v>134</v>
      </c>
      <c r="B17" s="281" t="s">
        <v>9</v>
      </c>
      <c r="C17" s="282">
        <v>2398</v>
      </c>
      <c r="D17" s="283"/>
      <c r="E17" s="282">
        <v>2081</v>
      </c>
    </row>
    <row r="18" spans="1:5" ht="14.1" customHeight="1" x14ac:dyDescent="0.2">
      <c r="A18" s="269" t="s">
        <v>11</v>
      </c>
      <c r="B18" s="249" t="s">
        <v>9</v>
      </c>
      <c r="C18" s="251"/>
      <c r="D18" s="251"/>
      <c r="E18" s="251"/>
    </row>
    <row r="19" spans="1:5" ht="14.1" customHeight="1" x14ac:dyDescent="0.2">
      <c r="A19" s="252" t="s">
        <v>138</v>
      </c>
      <c r="B19" s="252" t="s">
        <v>9</v>
      </c>
      <c r="C19" s="253">
        <v>770</v>
      </c>
      <c r="D19" s="254"/>
      <c r="E19" s="253">
        <v>701</v>
      </c>
    </row>
    <row r="20" spans="1:5" ht="14.1" customHeight="1" x14ac:dyDescent="0.2">
      <c r="A20" s="249" t="s">
        <v>139</v>
      </c>
      <c r="B20" s="249" t="s">
        <v>9</v>
      </c>
      <c r="C20" s="250">
        <v>156</v>
      </c>
      <c r="D20" s="251"/>
      <c r="E20" s="250">
        <v>133</v>
      </c>
    </row>
    <row r="21" spans="1:5" ht="14.1" customHeight="1" x14ac:dyDescent="0.2">
      <c r="A21" s="252" t="s">
        <v>140</v>
      </c>
      <c r="B21" s="252" t="s">
        <v>9</v>
      </c>
      <c r="C21" s="253">
        <v>122</v>
      </c>
      <c r="D21" s="254"/>
      <c r="E21" s="253">
        <v>105</v>
      </c>
    </row>
    <row r="22" spans="1:5" ht="14.1" customHeight="1" x14ac:dyDescent="0.2">
      <c r="A22" s="249" t="s">
        <v>141</v>
      </c>
      <c r="B22" s="249" t="s">
        <v>9</v>
      </c>
      <c r="C22" s="250">
        <v>73</v>
      </c>
      <c r="D22" s="251"/>
      <c r="E22" s="250">
        <v>71</v>
      </c>
    </row>
    <row r="23" spans="1:5" ht="14.1" customHeight="1" x14ac:dyDescent="0.2">
      <c r="A23" s="252" t="s">
        <v>142</v>
      </c>
      <c r="B23" s="252" t="s">
        <v>9</v>
      </c>
      <c r="C23" s="253">
        <v>62</v>
      </c>
      <c r="D23" s="254"/>
      <c r="E23" s="253">
        <v>57</v>
      </c>
    </row>
    <row r="24" spans="1:5" ht="14.1" customHeight="1" x14ac:dyDescent="0.2">
      <c r="A24" s="249" t="s">
        <v>143</v>
      </c>
      <c r="B24" s="249" t="s">
        <v>9</v>
      </c>
      <c r="C24" s="250">
        <v>73</v>
      </c>
      <c r="D24" s="251"/>
      <c r="E24" s="250">
        <v>65</v>
      </c>
    </row>
    <row r="25" spans="1:5" ht="14.1" customHeight="1" x14ac:dyDescent="0.2">
      <c r="A25" s="252" t="s">
        <v>144</v>
      </c>
      <c r="B25" s="254"/>
      <c r="C25" s="253">
        <v>51</v>
      </c>
      <c r="D25" s="254"/>
      <c r="E25" s="253">
        <v>44</v>
      </c>
    </row>
    <row r="26" spans="1:5" ht="14.1" customHeight="1" x14ac:dyDescent="0.2">
      <c r="A26" s="249" t="s">
        <v>137</v>
      </c>
      <c r="B26" s="249" t="s">
        <v>9</v>
      </c>
      <c r="C26" s="250">
        <v>89</v>
      </c>
      <c r="D26" s="251"/>
      <c r="E26" s="250">
        <v>62</v>
      </c>
    </row>
    <row r="27" spans="1:5" ht="14.1" customHeight="1" x14ac:dyDescent="0.2">
      <c r="A27" s="255" t="s">
        <v>145</v>
      </c>
      <c r="B27" s="255" t="s">
        <v>9</v>
      </c>
      <c r="C27" s="256">
        <v>1396</v>
      </c>
      <c r="D27" s="257"/>
      <c r="E27" s="256">
        <v>1238</v>
      </c>
    </row>
    <row r="28" spans="1:5" ht="14.1" customHeight="1" x14ac:dyDescent="0.2">
      <c r="A28" s="249" t="s">
        <v>12</v>
      </c>
      <c r="B28" s="249" t="s">
        <v>9</v>
      </c>
      <c r="C28" s="250">
        <v>1002</v>
      </c>
      <c r="D28" s="251"/>
      <c r="E28" s="250">
        <v>843</v>
      </c>
    </row>
    <row r="29" spans="1:5" ht="14.1" customHeight="1" x14ac:dyDescent="0.2">
      <c r="A29" s="252" t="s">
        <v>13</v>
      </c>
      <c r="B29" s="252" t="s">
        <v>9</v>
      </c>
      <c r="C29" s="253">
        <v>219</v>
      </c>
      <c r="D29" s="254"/>
      <c r="E29" s="253">
        <v>279</v>
      </c>
    </row>
    <row r="30" spans="1:5" ht="14.1" customHeight="1" x14ac:dyDescent="0.2">
      <c r="A30" s="274" t="s">
        <v>14</v>
      </c>
      <c r="B30" s="271" t="s">
        <v>9</v>
      </c>
      <c r="C30" s="272">
        <v>783</v>
      </c>
      <c r="D30" s="273"/>
      <c r="E30" s="272">
        <v>564</v>
      </c>
    </row>
    <row r="31" spans="1:5" ht="14.1" customHeight="1" x14ac:dyDescent="0.2">
      <c r="A31" s="258" t="s">
        <v>103</v>
      </c>
      <c r="B31" s="258" t="s">
        <v>9</v>
      </c>
      <c r="C31" s="259">
        <v>37</v>
      </c>
      <c r="D31" s="260"/>
      <c r="E31" s="259">
        <v>39</v>
      </c>
    </row>
    <row r="32" spans="1:5" ht="14.1" customHeight="1" thickBot="1" x14ac:dyDescent="0.25">
      <c r="A32" s="275" t="s">
        <v>15</v>
      </c>
      <c r="B32" s="276" t="s">
        <v>9</v>
      </c>
      <c r="C32" s="279">
        <v>746</v>
      </c>
      <c r="D32" s="280"/>
      <c r="E32" s="279">
        <v>525</v>
      </c>
    </row>
    <row r="33" spans="1:5" ht="14.1" customHeight="1" thickTop="1" x14ac:dyDescent="0.2">
      <c r="A33" s="261" t="s">
        <v>16</v>
      </c>
      <c r="B33" s="254"/>
      <c r="C33" s="254"/>
      <c r="D33" s="254"/>
      <c r="E33" s="254"/>
    </row>
    <row r="34" spans="1:5" ht="14.1" customHeight="1" x14ac:dyDescent="0.2">
      <c r="A34" s="249" t="s">
        <v>146</v>
      </c>
      <c r="B34" s="249" t="s">
        <v>9</v>
      </c>
      <c r="C34" s="250">
        <v>1347</v>
      </c>
      <c r="D34" s="251"/>
      <c r="E34" s="250">
        <v>1336</v>
      </c>
    </row>
    <row r="35" spans="1:5" ht="14.1" customHeight="1" x14ac:dyDescent="0.2">
      <c r="A35" s="258" t="s">
        <v>147</v>
      </c>
      <c r="B35" s="260"/>
      <c r="C35" s="259">
        <v>1362</v>
      </c>
      <c r="D35" s="260"/>
      <c r="E35" s="259">
        <v>1351</v>
      </c>
    </row>
    <row r="36" spans="1:5" ht="14.1" customHeight="1" x14ac:dyDescent="0.2">
      <c r="A36" s="269" t="s">
        <v>17</v>
      </c>
      <c r="B36" s="251"/>
      <c r="C36" s="251"/>
      <c r="D36" s="251"/>
      <c r="E36" s="251"/>
    </row>
    <row r="37" spans="1:5" ht="14.1" customHeight="1" x14ac:dyDescent="0.2">
      <c r="A37" s="252" t="s">
        <v>146</v>
      </c>
      <c r="B37" s="252" t="s">
        <v>9</v>
      </c>
      <c r="C37" s="419">
        <v>0.55000000000000004</v>
      </c>
      <c r="D37" s="262"/>
      <c r="E37" s="419">
        <v>0.39</v>
      </c>
    </row>
    <row r="38" spans="1:5" ht="14.1" customHeight="1" thickBot="1" x14ac:dyDescent="0.25">
      <c r="A38" s="277" t="s">
        <v>147</v>
      </c>
      <c r="B38" s="277" t="s">
        <v>9</v>
      </c>
      <c r="C38" s="420">
        <v>0.55000000000000004</v>
      </c>
      <c r="D38" s="278"/>
      <c r="E38" s="420">
        <v>0.39</v>
      </c>
    </row>
    <row r="39" spans="1:5" ht="14.1" customHeight="1" thickBot="1" x14ac:dyDescent="0.25">
      <c r="A39" s="263" t="s">
        <v>18</v>
      </c>
      <c r="B39" s="264"/>
      <c r="C39" s="418">
        <v>0.1</v>
      </c>
      <c r="D39" s="417"/>
      <c r="E39" s="418">
        <v>0.08</v>
      </c>
    </row>
    <row r="40" spans="1:5" x14ac:dyDescent="0.2">
      <c r="A40" s="422" t="s">
        <v>148</v>
      </c>
      <c r="B40" s="422"/>
      <c r="C40" s="422"/>
      <c r="D40" s="422"/>
      <c r="E40" s="422"/>
    </row>
    <row r="41" spans="1:5" x14ac:dyDescent="0.2">
      <c r="A41" s="421" t="s">
        <v>149</v>
      </c>
      <c r="B41" s="421"/>
      <c r="C41" s="421"/>
      <c r="D41" s="421"/>
      <c r="E41" s="421"/>
    </row>
  </sheetData>
  <mergeCells count="8">
    <mergeCell ref="A41:E41"/>
    <mergeCell ref="A40:E40"/>
    <mergeCell ref="C7:E7"/>
    <mergeCell ref="A2:E2"/>
    <mergeCell ref="A3:E3"/>
    <mergeCell ref="A4:E4"/>
    <mergeCell ref="A5:E5"/>
    <mergeCell ref="C6:E6"/>
  </mergeCells>
  <pageMargins left="0.7" right="0.7" top="0.75" bottom="0.75" header="0.3" footer="0.3"/>
  <pageSetup orientation="portrait" r:id="rId1"/>
  <ignoredErrors>
    <ignoredError sqref="C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workbookViewId="0"/>
  </sheetViews>
  <sheetFormatPr defaultColWidth="21.5" defaultRowHeight="12.75" x14ac:dyDescent="0.2"/>
  <cols>
    <col min="1" max="1" width="57.5" customWidth="1"/>
    <col min="2" max="2" width="8.33203125" customWidth="1"/>
    <col min="3" max="3" width="3.1640625" customWidth="1"/>
    <col min="4" max="4" width="7.6640625" customWidth="1"/>
    <col min="5" max="6" width="0.83203125" customWidth="1"/>
    <col min="7" max="7" width="9.6640625" bestFit="1" customWidth="1"/>
    <col min="8" max="8" width="0.83203125" customWidth="1"/>
    <col min="9" max="9" width="9.5" bestFit="1" customWidth="1"/>
    <col min="10" max="10" width="0.83203125" customWidth="1"/>
    <col min="11" max="11" width="9.5" bestFit="1" customWidth="1"/>
    <col min="12" max="12" width="0.83203125" customWidth="1"/>
    <col min="13" max="13" width="9.5" bestFit="1" customWidth="1"/>
    <col min="14" max="14" width="0.83203125" customWidth="1"/>
    <col min="15" max="15" width="9.5" bestFit="1" customWidth="1"/>
  </cols>
  <sheetData>
    <row r="1" spans="1:15" ht="15" customHeigh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 x14ac:dyDescent="0.3">
      <c r="A2" s="424" t="s">
        <v>0</v>
      </c>
      <c r="B2" s="428"/>
      <c r="C2" s="428"/>
      <c r="D2" s="428"/>
      <c r="E2" s="428"/>
      <c r="F2" s="429"/>
      <c r="G2" s="428"/>
      <c r="H2" s="428"/>
      <c r="I2" s="429"/>
      <c r="J2" s="429"/>
      <c r="K2" s="428"/>
      <c r="L2" s="428"/>
      <c r="M2" s="428"/>
      <c r="N2" s="428"/>
      <c r="O2" s="428"/>
    </row>
    <row r="3" spans="1:15" ht="15" customHeight="1" x14ac:dyDescent="0.25">
      <c r="A3" s="425" t="s">
        <v>19</v>
      </c>
      <c r="B3" s="428"/>
      <c r="C3" s="428"/>
      <c r="D3" s="428"/>
      <c r="E3" s="428"/>
      <c r="F3" s="430"/>
      <c r="G3" s="428"/>
      <c r="H3" s="428"/>
      <c r="I3" s="430"/>
      <c r="J3" s="430"/>
      <c r="K3" s="428"/>
      <c r="L3" s="428"/>
      <c r="M3" s="428"/>
      <c r="N3" s="428"/>
      <c r="O3" s="428"/>
    </row>
    <row r="4" spans="1:15" ht="15" customHeight="1" x14ac:dyDescent="0.2">
      <c r="A4" s="431" t="s">
        <v>3</v>
      </c>
      <c r="B4" s="428"/>
      <c r="C4" s="428"/>
      <c r="D4" s="428"/>
      <c r="E4" s="428"/>
      <c r="F4" s="432"/>
      <c r="G4" s="428"/>
      <c r="H4" s="428"/>
      <c r="I4" s="432"/>
      <c r="J4" s="432"/>
      <c r="K4" s="428"/>
      <c r="L4" s="428"/>
      <c r="M4" s="428"/>
      <c r="N4" s="428"/>
      <c r="O4" s="428"/>
    </row>
    <row r="5" spans="1:15" ht="1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.75" customHeight="1" x14ac:dyDescent="0.2">
      <c r="A6" s="94"/>
      <c r="B6" s="95"/>
      <c r="C6" s="96"/>
      <c r="D6" s="96"/>
      <c r="E6" s="97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2">
      <c r="A7" s="98"/>
      <c r="B7" s="433" t="s">
        <v>20</v>
      </c>
      <c r="C7" s="434"/>
      <c r="D7" s="434"/>
      <c r="E7" s="99"/>
      <c r="F7" s="98"/>
      <c r="G7" s="100" t="s">
        <v>5</v>
      </c>
      <c r="H7" s="98"/>
      <c r="I7" s="435" t="s">
        <v>7</v>
      </c>
      <c r="J7" s="436" t="s">
        <v>6</v>
      </c>
      <c r="K7" s="436" t="s">
        <v>6</v>
      </c>
      <c r="L7" s="437"/>
      <c r="M7" s="436" t="s">
        <v>6</v>
      </c>
      <c r="N7" s="437"/>
      <c r="O7" s="437"/>
    </row>
    <row r="8" spans="1:15" x14ac:dyDescent="0.2">
      <c r="A8" s="94"/>
      <c r="B8" s="101" t="s">
        <v>21</v>
      </c>
      <c r="C8" s="94"/>
      <c r="D8" s="102" t="s">
        <v>21</v>
      </c>
      <c r="E8" s="103"/>
      <c r="F8" s="94"/>
      <c r="G8" s="102" t="s">
        <v>22</v>
      </c>
      <c r="H8" s="104"/>
      <c r="I8" s="105" t="s">
        <v>23</v>
      </c>
      <c r="J8" s="106"/>
      <c r="K8" s="102" t="s">
        <v>24</v>
      </c>
      <c r="L8" s="104"/>
      <c r="M8" s="102" t="s">
        <v>25</v>
      </c>
      <c r="N8" s="104"/>
      <c r="O8" s="102" t="s">
        <v>22</v>
      </c>
    </row>
    <row r="9" spans="1:15" x14ac:dyDescent="0.2">
      <c r="A9" s="107" t="s">
        <v>26</v>
      </c>
      <c r="B9" s="102" t="s">
        <v>27</v>
      </c>
      <c r="C9" s="94"/>
      <c r="D9" s="102" t="s">
        <v>28</v>
      </c>
      <c r="E9" s="103"/>
      <c r="F9" s="98"/>
      <c r="G9" s="108" t="s">
        <v>29</v>
      </c>
      <c r="H9" s="109"/>
      <c r="I9" s="108" t="s">
        <v>29</v>
      </c>
      <c r="J9" s="109"/>
      <c r="K9" s="108" t="s">
        <v>29</v>
      </c>
      <c r="L9" s="109"/>
      <c r="M9" s="108" t="s">
        <v>29</v>
      </c>
      <c r="N9" s="109"/>
      <c r="O9" s="108" t="s">
        <v>29</v>
      </c>
    </row>
    <row r="10" spans="1:15" x14ac:dyDescent="0.2">
      <c r="A10" s="110" t="s">
        <v>8</v>
      </c>
      <c r="B10" s="111"/>
      <c r="C10" s="94"/>
      <c r="D10" s="94"/>
      <c r="E10" s="103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2">
      <c r="A11" s="112" t="s">
        <v>150</v>
      </c>
      <c r="B11" s="113">
        <v>0.26300000000000001</v>
      </c>
      <c r="C11" s="93"/>
      <c r="D11" s="114">
        <v>0.1011333914559721</v>
      </c>
      <c r="E11" s="115"/>
      <c r="F11" s="93"/>
      <c r="G11" s="349">
        <v>1263</v>
      </c>
      <c r="H11" s="350"/>
      <c r="I11" s="349">
        <v>1147</v>
      </c>
      <c r="J11" s="351"/>
      <c r="K11" s="349">
        <v>1082</v>
      </c>
      <c r="L11" s="350"/>
      <c r="M11" s="349">
        <v>1053</v>
      </c>
      <c r="N11" s="350"/>
      <c r="O11" s="349">
        <v>1000</v>
      </c>
    </row>
    <row r="12" spans="1:15" x14ac:dyDescent="0.2">
      <c r="A12" s="116" t="s">
        <v>131</v>
      </c>
      <c r="B12" s="117">
        <v>3.4021871202916158E-2</v>
      </c>
      <c r="C12" s="94"/>
      <c r="D12" s="118">
        <v>-1.3904982618771726E-2</v>
      </c>
      <c r="E12" s="103"/>
      <c r="F12" s="94"/>
      <c r="G12" s="119">
        <v>851</v>
      </c>
      <c r="H12" s="120"/>
      <c r="I12" s="119">
        <v>863</v>
      </c>
      <c r="J12" s="94"/>
      <c r="K12" s="119">
        <v>861</v>
      </c>
      <c r="L12" s="120"/>
      <c r="M12" s="119">
        <v>845</v>
      </c>
      <c r="N12" s="94"/>
      <c r="O12" s="119">
        <v>823</v>
      </c>
    </row>
    <row r="13" spans="1:15" x14ac:dyDescent="0.2">
      <c r="A13" s="112" t="s">
        <v>132</v>
      </c>
      <c r="B13" s="113">
        <v>4.6875E-2</v>
      </c>
      <c r="C13" s="93"/>
      <c r="D13" s="114">
        <v>0.30519480519480519</v>
      </c>
      <c r="E13" s="115"/>
      <c r="F13" s="93"/>
      <c r="G13" s="352">
        <v>201</v>
      </c>
      <c r="H13" s="352"/>
      <c r="I13" s="352">
        <v>154</v>
      </c>
      <c r="J13" s="353"/>
      <c r="K13" s="352">
        <v>151</v>
      </c>
      <c r="L13" s="352"/>
      <c r="M13" s="352">
        <v>157</v>
      </c>
      <c r="N13" s="353"/>
      <c r="O13" s="352">
        <v>192</v>
      </c>
    </row>
    <row r="14" spans="1:15" x14ac:dyDescent="0.2">
      <c r="A14" s="116" t="s">
        <v>133</v>
      </c>
      <c r="B14" s="117">
        <v>0.25757575757575757</v>
      </c>
      <c r="C14" s="94"/>
      <c r="D14" s="118">
        <v>6.4102564102564097E-2</v>
      </c>
      <c r="E14" s="103"/>
      <c r="F14" s="94"/>
      <c r="G14" s="119">
        <v>83</v>
      </c>
      <c r="H14" s="119"/>
      <c r="I14" s="119">
        <v>78</v>
      </c>
      <c r="J14" s="94"/>
      <c r="K14" s="119">
        <v>71</v>
      </c>
      <c r="L14" s="119"/>
      <c r="M14" s="119">
        <v>75</v>
      </c>
      <c r="N14" s="94"/>
      <c r="O14" s="119">
        <v>66</v>
      </c>
    </row>
    <row r="15" spans="1:15" x14ac:dyDescent="0.2">
      <c r="A15" s="314" t="s">
        <v>31</v>
      </c>
      <c r="B15" s="315">
        <v>0.15233061028351755</v>
      </c>
      <c r="C15" s="316"/>
      <c r="D15" s="317">
        <v>6.9580731489741296E-2</v>
      </c>
      <c r="E15" s="318"/>
      <c r="F15" s="319"/>
      <c r="G15" s="320">
        <v>2398</v>
      </c>
      <c r="H15" s="319"/>
      <c r="I15" s="320">
        <v>2242</v>
      </c>
      <c r="J15" s="320"/>
      <c r="K15" s="320">
        <v>2165</v>
      </c>
      <c r="L15" s="319"/>
      <c r="M15" s="320">
        <v>2130</v>
      </c>
      <c r="N15" s="319"/>
      <c r="O15" s="320">
        <v>2081</v>
      </c>
    </row>
    <row r="16" spans="1:15" x14ac:dyDescent="0.2">
      <c r="A16" s="285" t="s">
        <v>11</v>
      </c>
      <c r="B16" s="286"/>
      <c r="C16" s="287"/>
      <c r="D16" s="287"/>
      <c r="E16" s="288"/>
      <c r="F16" s="287"/>
      <c r="G16" s="287"/>
      <c r="H16" s="287"/>
      <c r="I16" s="287"/>
      <c r="J16" s="287"/>
      <c r="K16" s="287"/>
      <c r="L16" s="287"/>
      <c r="M16" s="289"/>
      <c r="N16" s="287"/>
      <c r="O16" s="287"/>
    </row>
    <row r="17" spans="1:15" x14ac:dyDescent="0.2">
      <c r="A17" s="321" t="s">
        <v>151</v>
      </c>
      <c r="B17" s="315">
        <v>9.843081312410841E-2</v>
      </c>
      <c r="C17" s="316"/>
      <c r="D17" s="317">
        <v>8.2981715893108293E-2</v>
      </c>
      <c r="E17" s="318"/>
      <c r="F17" s="316"/>
      <c r="G17" s="322">
        <v>770</v>
      </c>
      <c r="H17" s="316"/>
      <c r="I17" s="322">
        <v>711</v>
      </c>
      <c r="J17" s="322"/>
      <c r="K17" s="322">
        <v>662</v>
      </c>
      <c r="L17" s="316"/>
      <c r="M17" s="322">
        <v>663</v>
      </c>
      <c r="N17" s="316"/>
      <c r="O17" s="322">
        <v>701</v>
      </c>
    </row>
    <row r="18" spans="1:15" x14ac:dyDescent="0.2">
      <c r="A18" s="290" t="s">
        <v>152</v>
      </c>
      <c r="B18" s="291">
        <v>0.17293233082706766</v>
      </c>
      <c r="C18" s="287"/>
      <c r="D18" s="292">
        <v>3.3112582781456956E-2</v>
      </c>
      <c r="E18" s="288"/>
      <c r="F18" s="287"/>
      <c r="G18" s="293">
        <v>156</v>
      </c>
      <c r="H18" s="287"/>
      <c r="I18" s="293">
        <v>151</v>
      </c>
      <c r="J18" s="293"/>
      <c r="K18" s="293">
        <v>152</v>
      </c>
      <c r="L18" s="287"/>
      <c r="M18" s="293">
        <v>144</v>
      </c>
      <c r="N18" s="287"/>
      <c r="O18" s="293">
        <v>133</v>
      </c>
    </row>
    <row r="19" spans="1:15" x14ac:dyDescent="0.2">
      <c r="A19" s="321" t="s">
        <v>153</v>
      </c>
      <c r="B19" s="315">
        <v>0.16190476190476191</v>
      </c>
      <c r="C19" s="316"/>
      <c r="D19" s="317">
        <v>7.9646017699115043E-2</v>
      </c>
      <c r="E19" s="318"/>
      <c r="F19" s="316"/>
      <c r="G19" s="322">
        <v>122</v>
      </c>
      <c r="H19" s="316"/>
      <c r="I19" s="322">
        <v>113</v>
      </c>
      <c r="J19" s="322"/>
      <c r="K19" s="322">
        <v>111</v>
      </c>
      <c r="L19" s="316"/>
      <c r="M19" s="322">
        <v>107</v>
      </c>
      <c r="N19" s="316"/>
      <c r="O19" s="322">
        <v>105</v>
      </c>
    </row>
    <row r="20" spans="1:15" x14ac:dyDescent="0.2">
      <c r="A20" s="290" t="s">
        <v>154</v>
      </c>
      <c r="B20" s="291">
        <v>2.8169014084507043E-2</v>
      </c>
      <c r="C20" s="287"/>
      <c r="D20" s="292">
        <v>0.15873015873015872</v>
      </c>
      <c r="E20" s="288"/>
      <c r="F20" s="287"/>
      <c r="G20" s="293">
        <v>73</v>
      </c>
      <c r="H20" s="287"/>
      <c r="I20" s="293">
        <v>63</v>
      </c>
      <c r="J20" s="293"/>
      <c r="K20" s="293">
        <v>63</v>
      </c>
      <c r="L20" s="287"/>
      <c r="M20" s="293">
        <v>71</v>
      </c>
      <c r="N20" s="287"/>
      <c r="O20" s="293">
        <v>71</v>
      </c>
    </row>
    <row r="21" spans="1:15" x14ac:dyDescent="0.2">
      <c r="A21" s="321" t="s">
        <v>155</v>
      </c>
      <c r="B21" s="315">
        <v>8.771929824561403E-2</v>
      </c>
      <c r="C21" s="316"/>
      <c r="D21" s="317">
        <v>3.3333333333333333E-2</v>
      </c>
      <c r="E21" s="318"/>
      <c r="F21" s="316"/>
      <c r="G21" s="322">
        <v>62</v>
      </c>
      <c r="H21" s="316"/>
      <c r="I21" s="322">
        <v>60</v>
      </c>
      <c r="J21" s="322"/>
      <c r="K21" s="322">
        <v>56</v>
      </c>
      <c r="L21" s="316"/>
      <c r="M21" s="322">
        <v>58</v>
      </c>
      <c r="N21" s="316"/>
      <c r="O21" s="322">
        <v>57</v>
      </c>
    </row>
    <row r="22" spans="1:15" x14ac:dyDescent="0.2">
      <c r="A22" s="290" t="s">
        <v>156</v>
      </c>
      <c r="B22" s="291">
        <v>0.12307692307692308</v>
      </c>
      <c r="C22" s="287"/>
      <c r="D22" s="292">
        <v>5.7971014492753624E-2</v>
      </c>
      <c r="E22" s="288"/>
      <c r="F22" s="287"/>
      <c r="G22" s="293">
        <v>73</v>
      </c>
      <c r="H22" s="287"/>
      <c r="I22" s="293">
        <v>69</v>
      </c>
      <c r="J22" s="293"/>
      <c r="K22" s="293">
        <v>69</v>
      </c>
      <c r="L22" s="287"/>
      <c r="M22" s="293">
        <v>66</v>
      </c>
      <c r="N22" s="287"/>
      <c r="O22" s="293">
        <v>65</v>
      </c>
    </row>
    <row r="23" spans="1:15" x14ac:dyDescent="0.2">
      <c r="A23" s="323" t="s">
        <v>157</v>
      </c>
      <c r="B23" s="315">
        <v>0.15909090909090909</v>
      </c>
      <c r="C23" s="316"/>
      <c r="D23" s="317">
        <v>0.10869565217391304</v>
      </c>
      <c r="E23" s="318"/>
      <c r="F23" s="316"/>
      <c r="G23" s="322">
        <v>51</v>
      </c>
      <c r="H23" s="316"/>
      <c r="I23" s="322">
        <v>46</v>
      </c>
      <c r="J23" s="322"/>
      <c r="K23" s="322">
        <v>43</v>
      </c>
      <c r="L23" s="316"/>
      <c r="M23" s="322">
        <v>46</v>
      </c>
      <c r="N23" s="316"/>
      <c r="O23" s="322">
        <v>44</v>
      </c>
    </row>
    <row r="24" spans="1:15" x14ac:dyDescent="0.2">
      <c r="A24" s="290" t="s">
        <v>133</v>
      </c>
      <c r="B24" s="291">
        <v>0.43548387096774194</v>
      </c>
      <c r="C24" s="287"/>
      <c r="D24" s="292">
        <v>0.17105263157894737</v>
      </c>
      <c r="E24" s="288"/>
      <c r="F24" s="287"/>
      <c r="G24" s="293">
        <v>89</v>
      </c>
      <c r="H24" s="287"/>
      <c r="I24" s="293">
        <v>76</v>
      </c>
      <c r="J24" s="293"/>
      <c r="K24" s="293">
        <v>64</v>
      </c>
      <c r="L24" s="287"/>
      <c r="M24" s="293">
        <v>66</v>
      </c>
      <c r="N24" s="287"/>
      <c r="O24" s="293">
        <v>62</v>
      </c>
    </row>
    <row r="25" spans="1:15" x14ac:dyDescent="0.2">
      <c r="A25" s="314" t="s">
        <v>32</v>
      </c>
      <c r="B25" s="315">
        <v>0.12762520193861066</v>
      </c>
      <c r="C25" s="316"/>
      <c r="D25" s="317">
        <v>8.301008533747091E-2</v>
      </c>
      <c r="E25" s="318"/>
      <c r="F25" s="319"/>
      <c r="G25" s="320">
        <v>1396</v>
      </c>
      <c r="H25" s="319"/>
      <c r="I25" s="320">
        <v>1289</v>
      </c>
      <c r="J25" s="320"/>
      <c r="K25" s="320">
        <v>1220</v>
      </c>
      <c r="L25" s="319"/>
      <c r="M25" s="320">
        <v>1221</v>
      </c>
      <c r="N25" s="319"/>
      <c r="O25" s="320">
        <v>1238</v>
      </c>
    </row>
    <row r="26" spans="1:15" x14ac:dyDescent="0.2">
      <c r="A26" s="290" t="s">
        <v>12</v>
      </c>
      <c r="B26" s="291">
        <v>0.18861209964412812</v>
      </c>
      <c r="C26" s="287"/>
      <c r="D26" s="292">
        <v>5.1416579223504719E-2</v>
      </c>
      <c r="E26" s="288"/>
      <c r="F26" s="287"/>
      <c r="G26" s="293">
        <v>1002</v>
      </c>
      <c r="H26" s="287"/>
      <c r="I26" s="293">
        <v>953</v>
      </c>
      <c r="J26" s="293"/>
      <c r="K26" s="293">
        <v>945</v>
      </c>
      <c r="L26" s="287"/>
      <c r="M26" s="293">
        <v>909</v>
      </c>
      <c r="N26" s="287"/>
      <c r="O26" s="293">
        <v>843</v>
      </c>
    </row>
    <row r="27" spans="1:15" x14ac:dyDescent="0.2">
      <c r="A27" s="321" t="s">
        <v>13</v>
      </c>
      <c r="B27" s="315">
        <v>-0.21505376344086022</v>
      </c>
      <c r="C27" s="316"/>
      <c r="D27" s="317">
        <v>-0.3848314606741573</v>
      </c>
      <c r="E27" s="318"/>
      <c r="F27" s="316"/>
      <c r="G27" s="322">
        <v>219</v>
      </c>
      <c r="H27" s="316"/>
      <c r="I27" s="322">
        <v>356</v>
      </c>
      <c r="J27" s="322"/>
      <c r="K27" s="322">
        <v>327</v>
      </c>
      <c r="L27" s="316"/>
      <c r="M27" s="322">
        <v>334</v>
      </c>
      <c r="N27" s="316"/>
      <c r="O27" s="322">
        <v>279</v>
      </c>
    </row>
    <row r="28" spans="1:15" x14ac:dyDescent="0.2">
      <c r="A28" s="295" t="s">
        <v>14</v>
      </c>
      <c r="B28" s="291">
        <v>0.38829787234042551</v>
      </c>
      <c r="C28" s="287"/>
      <c r="D28" s="292">
        <v>0.31155778894472363</v>
      </c>
      <c r="E28" s="288"/>
      <c r="F28" s="294"/>
      <c r="G28" s="339">
        <v>783</v>
      </c>
      <c r="H28" s="294"/>
      <c r="I28" s="339">
        <v>597</v>
      </c>
      <c r="J28" s="296"/>
      <c r="K28" s="339">
        <v>618</v>
      </c>
      <c r="L28" s="294"/>
      <c r="M28" s="339">
        <v>575</v>
      </c>
      <c r="N28" s="294"/>
      <c r="O28" s="339">
        <v>564</v>
      </c>
    </row>
    <row r="29" spans="1:15" x14ac:dyDescent="0.2">
      <c r="A29" s="321" t="s">
        <v>33</v>
      </c>
      <c r="B29" s="315">
        <v>-5.128205128205128E-2</v>
      </c>
      <c r="C29" s="316"/>
      <c r="D29" s="317">
        <v>-0.21276595744680851</v>
      </c>
      <c r="E29" s="318"/>
      <c r="F29" s="316"/>
      <c r="G29" s="320">
        <v>37</v>
      </c>
      <c r="H29" s="316"/>
      <c r="I29" s="322">
        <v>47</v>
      </c>
      <c r="J29" s="322"/>
      <c r="K29" s="322">
        <v>43</v>
      </c>
      <c r="L29" s="316"/>
      <c r="M29" s="322">
        <v>45</v>
      </c>
      <c r="N29" s="316"/>
      <c r="O29" s="322">
        <v>39</v>
      </c>
    </row>
    <row r="30" spans="1:15" ht="13.5" thickBot="1" x14ac:dyDescent="0.25">
      <c r="A30" s="415" t="s">
        <v>15</v>
      </c>
      <c r="B30" s="291">
        <v>0.42095238095238097</v>
      </c>
      <c r="C30" s="287"/>
      <c r="D30" s="292">
        <v>0.35636363636363638</v>
      </c>
      <c r="E30" s="288"/>
      <c r="F30" s="297"/>
      <c r="G30" s="340">
        <v>746</v>
      </c>
      <c r="H30" s="341"/>
      <c r="I30" s="340">
        <v>550</v>
      </c>
      <c r="J30" s="342"/>
      <c r="K30" s="340">
        <v>575</v>
      </c>
      <c r="L30" s="341"/>
      <c r="M30" s="340">
        <v>530</v>
      </c>
      <c r="N30" s="341"/>
      <c r="O30" s="340">
        <v>525</v>
      </c>
    </row>
    <row r="31" spans="1:15" ht="13.5" thickTop="1" x14ac:dyDescent="0.2">
      <c r="A31" s="321" t="s">
        <v>34</v>
      </c>
      <c r="B31" s="324"/>
      <c r="C31" s="316"/>
      <c r="D31" s="316"/>
      <c r="E31" s="318"/>
      <c r="F31" s="316"/>
      <c r="G31" s="316"/>
      <c r="H31" s="316"/>
      <c r="I31" s="316"/>
      <c r="J31" s="316"/>
      <c r="K31" s="316"/>
      <c r="L31" s="316"/>
      <c r="M31" s="316"/>
      <c r="N31" s="316"/>
      <c r="O31" s="316"/>
    </row>
    <row r="32" spans="1:15" x14ac:dyDescent="0.2">
      <c r="A32" s="290" t="s">
        <v>146</v>
      </c>
      <c r="B32" s="291">
        <v>0.4102564102564103</v>
      </c>
      <c r="C32" s="287"/>
      <c r="D32" s="292">
        <v>0.34146341463414653</v>
      </c>
      <c r="E32" s="288"/>
      <c r="F32" s="287"/>
      <c r="G32" s="298">
        <v>0.55000000000000004</v>
      </c>
      <c r="H32" s="287"/>
      <c r="I32" s="299">
        <v>0.41</v>
      </c>
      <c r="J32" s="298"/>
      <c r="K32" s="299">
        <v>0.43</v>
      </c>
      <c r="L32" s="287"/>
      <c r="M32" s="298">
        <v>0.4</v>
      </c>
      <c r="N32" s="287"/>
      <c r="O32" s="298">
        <v>0.39</v>
      </c>
    </row>
    <row r="33" spans="1:15" x14ac:dyDescent="0.2">
      <c r="A33" s="321" t="s">
        <v>147</v>
      </c>
      <c r="B33" s="315">
        <v>0.4102564102564103</v>
      </c>
      <c r="C33" s="316"/>
      <c r="D33" s="317">
        <v>0.34146341463414653</v>
      </c>
      <c r="E33" s="318"/>
      <c r="F33" s="316"/>
      <c r="G33" s="325">
        <v>0.55000000000000004</v>
      </c>
      <c r="H33" s="316"/>
      <c r="I33" s="325">
        <v>0.41</v>
      </c>
      <c r="J33" s="326"/>
      <c r="K33" s="325">
        <v>0.42</v>
      </c>
      <c r="L33" s="316"/>
      <c r="M33" s="326">
        <v>0.39</v>
      </c>
      <c r="N33" s="316"/>
      <c r="O33" s="325">
        <v>0.39</v>
      </c>
    </row>
    <row r="34" spans="1:15" x14ac:dyDescent="0.2">
      <c r="A34" s="290" t="s">
        <v>35</v>
      </c>
      <c r="B34" s="291">
        <v>0.25000000000000006</v>
      </c>
      <c r="C34" s="287"/>
      <c r="D34" s="292">
        <v>0.25000000000000006</v>
      </c>
      <c r="E34" s="288"/>
      <c r="F34" s="287"/>
      <c r="G34" s="298">
        <v>0.1</v>
      </c>
      <c r="H34" s="287"/>
      <c r="I34" s="299">
        <v>0.08</v>
      </c>
      <c r="J34" s="298"/>
      <c r="K34" s="299">
        <v>0.08</v>
      </c>
      <c r="L34" s="287"/>
      <c r="M34" s="299">
        <v>0.08</v>
      </c>
      <c r="N34" s="287"/>
      <c r="O34" s="299">
        <v>0.08</v>
      </c>
    </row>
    <row r="35" spans="1:15" x14ac:dyDescent="0.2">
      <c r="A35" s="321" t="s">
        <v>36</v>
      </c>
      <c r="B35" s="324"/>
      <c r="C35" s="316"/>
      <c r="D35" s="316"/>
      <c r="E35" s="318"/>
      <c r="F35" s="316"/>
      <c r="G35" s="316"/>
      <c r="H35" s="316"/>
      <c r="I35" s="316"/>
      <c r="J35" s="316"/>
      <c r="K35" s="316"/>
      <c r="L35" s="316"/>
      <c r="M35" s="316"/>
      <c r="N35" s="316"/>
      <c r="O35" s="316"/>
    </row>
    <row r="36" spans="1:15" x14ac:dyDescent="0.2">
      <c r="A36" s="290" t="s">
        <v>146</v>
      </c>
      <c r="B36" s="291">
        <v>8.2335329341317372E-3</v>
      </c>
      <c r="C36" s="287"/>
      <c r="D36" s="343">
        <v>0</v>
      </c>
      <c r="E36" s="288"/>
      <c r="F36" s="287"/>
      <c r="G36" s="293">
        <v>1347</v>
      </c>
      <c r="H36" s="287"/>
      <c r="I36" s="293">
        <v>1343</v>
      </c>
      <c r="J36" s="293"/>
      <c r="K36" s="293">
        <v>1339</v>
      </c>
      <c r="L36" s="287"/>
      <c r="M36" s="293">
        <v>1338</v>
      </c>
      <c r="N36" s="287"/>
      <c r="O36" s="293">
        <v>1336</v>
      </c>
    </row>
    <row r="37" spans="1:15" x14ac:dyDescent="0.2">
      <c r="A37" s="327" t="s">
        <v>147</v>
      </c>
      <c r="B37" s="315">
        <v>8.142116950407105E-3</v>
      </c>
      <c r="C37" s="316"/>
      <c r="D37" s="345">
        <v>0</v>
      </c>
      <c r="E37" s="318"/>
      <c r="F37" s="328"/>
      <c r="G37" s="329">
        <v>1362</v>
      </c>
      <c r="H37" s="328"/>
      <c r="I37" s="329">
        <v>1358</v>
      </c>
      <c r="J37" s="329"/>
      <c r="K37" s="329">
        <v>1353</v>
      </c>
      <c r="L37" s="328"/>
      <c r="M37" s="329">
        <v>1351</v>
      </c>
      <c r="N37" s="328"/>
      <c r="O37" s="329">
        <v>1351</v>
      </c>
    </row>
    <row r="38" spans="1:15" x14ac:dyDescent="0.2">
      <c r="A38" s="285" t="s">
        <v>37</v>
      </c>
      <c r="B38" s="286"/>
      <c r="C38" s="287"/>
      <c r="D38" s="287"/>
      <c r="E38" s="288"/>
      <c r="F38" s="287"/>
      <c r="G38" s="287"/>
      <c r="H38" s="287"/>
      <c r="I38" s="287"/>
      <c r="J38" s="287"/>
      <c r="K38" s="287"/>
      <c r="L38" s="287"/>
      <c r="M38" s="287"/>
      <c r="N38" s="287"/>
      <c r="O38" s="287"/>
    </row>
    <row r="39" spans="1:15" x14ac:dyDescent="0.2">
      <c r="A39" s="323" t="s">
        <v>158</v>
      </c>
      <c r="B39" s="324"/>
      <c r="C39" s="316"/>
      <c r="D39" s="316"/>
      <c r="E39" s="318"/>
      <c r="F39" s="316"/>
      <c r="G39" s="330">
        <v>0.41799999999999998</v>
      </c>
      <c r="H39" s="316"/>
      <c r="I39" s="331">
        <v>0.42499999999999999</v>
      </c>
      <c r="J39" s="317"/>
      <c r="K39" s="331">
        <v>0.436</v>
      </c>
      <c r="L39" s="316"/>
      <c r="M39" s="331">
        <v>0.42699999999999999</v>
      </c>
      <c r="N39" s="316"/>
      <c r="O39" s="331">
        <v>0.40500000000000003</v>
      </c>
    </row>
    <row r="40" spans="1:15" x14ac:dyDescent="0.2">
      <c r="A40" s="284" t="s">
        <v>90</v>
      </c>
      <c r="B40" s="286"/>
      <c r="C40" s="287"/>
      <c r="D40" s="287"/>
      <c r="E40" s="288"/>
      <c r="F40" s="300"/>
      <c r="G40" s="301">
        <v>0.18</v>
      </c>
      <c r="H40" s="300"/>
      <c r="I40" s="301">
        <v>0.14000000000000001</v>
      </c>
      <c r="J40" s="301"/>
      <c r="K40" s="301">
        <v>0.15</v>
      </c>
      <c r="L40" s="300"/>
      <c r="M40" s="301">
        <v>0.15</v>
      </c>
      <c r="N40" s="300"/>
      <c r="O40" s="301">
        <v>0.15</v>
      </c>
    </row>
    <row r="41" spans="1:15" x14ac:dyDescent="0.2">
      <c r="A41" s="321" t="s">
        <v>91</v>
      </c>
      <c r="B41" s="324"/>
      <c r="C41" s="316"/>
      <c r="D41" s="316"/>
      <c r="E41" s="318"/>
      <c r="F41" s="316"/>
      <c r="G41" s="316"/>
      <c r="H41" s="316"/>
      <c r="I41" s="316"/>
      <c r="J41" s="316"/>
      <c r="K41" s="316"/>
      <c r="L41" s="316"/>
      <c r="M41" s="316"/>
      <c r="N41" s="316"/>
      <c r="O41" s="316"/>
    </row>
    <row r="42" spans="1:15" x14ac:dyDescent="0.2">
      <c r="A42" s="290" t="s">
        <v>168</v>
      </c>
      <c r="B42" s="291">
        <v>-0.39622641509433959</v>
      </c>
      <c r="C42" s="302"/>
      <c r="D42" s="292">
        <v>-0.15231788079470193</v>
      </c>
      <c r="E42" s="288"/>
      <c r="F42" s="287"/>
      <c r="G42" s="354">
        <v>12.8</v>
      </c>
      <c r="H42" s="354"/>
      <c r="I42" s="354">
        <v>15.1</v>
      </c>
      <c r="J42" s="354"/>
      <c r="K42" s="354">
        <v>15.9</v>
      </c>
      <c r="L42" s="354"/>
      <c r="M42" s="354">
        <v>18.5</v>
      </c>
      <c r="N42" s="354"/>
      <c r="O42" s="354">
        <v>21.2</v>
      </c>
    </row>
    <row r="43" spans="1:15" x14ac:dyDescent="0.2">
      <c r="A43" s="321" t="s">
        <v>92</v>
      </c>
      <c r="B43" s="315">
        <v>0.26946107784431139</v>
      </c>
      <c r="C43" s="332"/>
      <c r="D43" s="317">
        <v>2.9126213592232903E-2</v>
      </c>
      <c r="E43" s="318"/>
      <c r="F43" s="316"/>
      <c r="G43" s="355">
        <v>21.2</v>
      </c>
      <c r="H43" s="355"/>
      <c r="I43" s="356">
        <v>20.6</v>
      </c>
      <c r="J43" s="355"/>
      <c r="K43" s="355">
        <v>18.5</v>
      </c>
      <c r="L43" s="357"/>
      <c r="M43" s="361">
        <v>18</v>
      </c>
      <c r="N43" s="357"/>
      <c r="O43" s="355">
        <v>16.7</v>
      </c>
    </row>
    <row r="44" spans="1:15" x14ac:dyDescent="0.2">
      <c r="A44" s="290" t="s">
        <v>93</v>
      </c>
      <c r="B44" s="291">
        <v>5.8064516129032163E-2</v>
      </c>
      <c r="C44" s="302"/>
      <c r="D44" s="292">
        <v>-6.0606060606061465E-3</v>
      </c>
      <c r="E44" s="288"/>
      <c r="F44" s="287"/>
      <c r="G44" s="358">
        <v>16.399999999999999</v>
      </c>
      <c r="H44" s="358"/>
      <c r="I44" s="358">
        <v>16.5</v>
      </c>
      <c r="J44" s="358"/>
      <c r="K44" s="359">
        <v>16.2</v>
      </c>
      <c r="L44" s="360"/>
      <c r="M44" s="358">
        <v>15.8</v>
      </c>
      <c r="N44" s="360"/>
      <c r="O44" s="358">
        <v>15.5</v>
      </c>
    </row>
    <row r="45" spans="1:15" x14ac:dyDescent="0.2">
      <c r="A45" s="321" t="s">
        <v>162</v>
      </c>
      <c r="B45" s="315">
        <v>9.3350946719506903E-2</v>
      </c>
      <c r="C45" s="332"/>
      <c r="D45" s="317">
        <v>2.0550760378133991E-2</v>
      </c>
      <c r="E45" s="318"/>
      <c r="F45" s="316"/>
      <c r="G45" s="355">
        <v>248.3</v>
      </c>
      <c r="H45" s="355"/>
      <c r="I45" s="356">
        <v>243.3</v>
      </c>
      <c r="J45" s="355"/>
      <c r="K45" s="355">
        <v>230.7</v>
      </c>
      <c r="L45" s="357"/>
      <c r="M45" s="355">
        <v>220.6</v>
      </c>
      <c r="N45" s="357"/>
      <c r="O45" s="355">
        <v>227.1</v>
      </c>
    </row>
    <row r="46" spans="1:15" x14ac:dyDescent="0.2">
      <c r="A46" s="290" t="s">
        <v>163</v>
      </c>
      <c r="B46" s="291">
        <v>0.13960455362492499</v>
      </c>
      <c r="C46" s="302"/>
      <c r="D46" s="292">
        <v>0.12080141426045964</v>
      </c>
      <c r="E46" s="288"/>
      <c r="F46" s="287"/>
      <c r="G46" s="358">
        <v>190.2</v>
      </c>
      <c r="H46" s="358"/>
      <c r="I46" s="358">
        <v>169.7</v>
      </c>
      <c r="J46" s="358"/>
      <c r="K46" s="359">
        <v>165.3</v>
      </c>
      <c r="L46" s="360"/>
      <c r="M46" s="358">
        <v>162.30000000000001</v>
      </c>
      <c r="N46" s="360"/>
      <c r="O46" s="358">
        <v>166.9</v>
      </c>
    </row>
    <row r="47" spans="1:15" x14ac:dyDescent="0.2">
      <c r="A47" s="321" t="s">
        <v>164</v>
      </c>
      <c r="B47" s="315">
        <v>-9.3294460641399304E-2</v>
      </c>
      <c r="C47" s="332"/>
      <c r="D47" s="345">
        <v>0</v>
      </c>
      <c r="E47" s="318"/>
      <c r="F47" s="316"/>
      <c r="G47" s="355">
        <v>31.1</v>
      </c>
      <c r="H47" s="355"/>
      <c r="I47" s="356">
        <v>31.2</v>
      </c>
      <c r="J47" s="355"/>
      <c r="K47" s="355">
        <v>31.5</v>
      </c>
      <c r="L47" s="357"/>
      <c r="M47" s="362">
        <v>33</v>
      </c>
      <c r="N47" s="357"/>
      <c r="O47" s="355">
        <v>34.299999999999997</v>
      </c>
    </row>
    <row r="48" spans="1:15" x14ac:dyDescent="0.2">
      <c r="A48" s="290" t="s">
        <v>165</v>
      </c>
      <c r="B48" s="291">
        <v>-1</v>
      </c>
      <c r="C48" s="302"/>
      <c r="D48" s="292">
        <v>-1</v>
      </c>
      <c r="E48" s="288"/>
      <c r="F48" s="287"/>
      <c r="G48" s="346">
        <v>0</v>
      </c>
      <c r="H48" s="287"/>
      <c r="I48" s="363">
        <v>15</v>
      </c>
      <c r="J48" s="303"/>
      <c r="K48" s="363">
        <v>5</v>
      </c>
      <c r="L48" s="287"/>
      <c r="M48" s="303">
        <v>0.3</v>
      </c>
      <c r="N48" s="287"/>
      <c r="O48" s="303">
        <v>0.6</v>
      </c>
    </row>
    <row r="49" spans="1:15" x14ac:dyDescent="0.2">
      <c r="A49" s="321" t="s">
        <v>166</v>
      </c>
      <c r="B49" s="315">
        <v>0.17142857142857132</v>
      </c>
      <c r="C49" s="332"/>
      <c r="D49" s="317">
        <v>-0.14583333333333337</v>
      </c>
      <c r="E49" s="318"/>
      <c r="F49" s="316"/>
      <c r="G49" s="355">
        <v>4.0999999999999996</v>
      </c>
      <c r="H49" s="355"/>
      <c r="I49" s="356">
        <v>4.8</v>
      </c>
      <c r="J49" s="355"/>
      <c r="K49" s="355">
        <v>3.3</v>
      </c>
      <c r="L49" s="357"/>
      <c r="M49" s="355">
        <v>3.5</v>
      </c>
      <c r="N49" s="357"/>
      <c r="O49" s="355">
        <v>3.5</v>
      </c>
    </row>
    <row r="50" spans="1:15" x14ac:dyDescent="0.2">
      <c r="A50" s="284" t="s">
        <v>167</v>
      </c>
      <c r="B50" s="291">
        <v>0.13529411764705887</v>
      </c>
      <c r="C50" s="302"/>
      <c r="D50" s="292">
        <v>4.324324324324328E-2</v>
      </c>
      <c r="E50" s="288"/>
      <c r="F50" s="300"/>
      <c r="G50" s="364">
        <v>19.3</v>
      </c>
      <c r="H50" s="364"/>
      <c r="I50" s="364">
        <v>18.5</v>
      </c>
      <c r="J50" s="364"/>
      <c r="K50" s="365">
        <v>18</v>
      </c>
      <c r="L50" s="366"/>
      <c r="M50" s="364">
        <v>17.5</v>
      </c>
      <c r="N50" s="366"/>
      <c r="O50" s="416">
        <v>17</v>
      </c>
    </row>
    <row r="51" spans="1:15" x14ac:dyDescent="0.2">
      <c r="A51" s="333" t="s">
        <v>38</v>
      </c>
      <c r="B51" s="334"/>
      <c r="C51" s="332"/>
      <c r="D51" s="332"/>
      <c r="E51" s="318"/>
      <c r="F51" s="316"/>
      <c r="G51" s="316"/>
      <c r="H51" s="316"/>
      <c r="I51" s="316"/>
      <c r="J51" s="316"/>
      <c r="K51" s="316"/>
      <c r="L51" s="316"/>
      <c r="M51" s="316"/>
      <c r="N51" s="316"/>
      <c r="O51" s="316"/>
    </row>
    <row r="52" spans="1:15" x14ac:dyDescent="0.2">
      <c r="A52" s="290" t="s">
        <v>159</v>
      </c>
      <c r="B52" s="291">
        <v>0.10303030303030299</v>
      </c>
      <c r="C52" s="302"/>
      <c r="D52" s="292">
        <v>3.409090909090897E-2</v>
      </c>
      <c r="E52" s="288"/>
      <c r="F52" s="287"/>
      <c r="G52" s="305">
        <v>18.2</v>
      </c>
      <c r="H52" s="287"/>
      <c r="I52" s="305">
        <v>17.600000000000001</v>
      </c>
      <c r="J52" s="306"/>
      <c r="K52" s="305">
        <v>17.3</v>
      </c>
      <c r="L52" s="287"/>
      <c r="M52" s="305">
        <v>16.899999999999999</v>
      </c>
      <c r="N52" s="287"/>
      <c r="O52" s="305">
        <v>16.5</v>
      </c>
    </row>
    <row r="53" spans="1:15" ht="24" customHeight="1" x14ac:dyDescent="0.2">
      <c r="A53" s="335" t="s">
        <v>160</v>
      </c>
      <c r="B53" s="315">
        <v>1.0149253731343284</v>
      </c>
      <c r="C53" s="332"/>
      <c r="D53" s="317">
        <v>-4.2553191489361701E-2</v>
      </c>
      <c r="E53" s="318"/>
      <c r="F53" s="316"/>
      <c r="G53" s="336">
        <v>135</v>
      </c>
      <c r="H53" s="316"/>
      <c r="I53" s="336">
        <v>141</v>
      </c>
      <c r="J53" s="337"/>
      <c r="K53" s="336">
        <v>118</v>
      </c>
      <c r="L53" s="316"/>
      <c r="M53" s="336">
        <v>86</v>
      </c>
      <c r="N53" s="316"/>
      <c r="O53" s="336">
        <v>67</v>
      </c>
    </row>
    <row r="54" spans="1:15" ht="22.5" x14ac:dyDescent="0.2">
      <c r="A54" s="284" t="s">
        <v>161</v>
      </c>
      <c r="B54" s="304"/>
      <c r="C54" s="302"/>
      <c r="D54" s="302"/>
      <c r="E54" s="288"/>
      <c r="F54" s="300"/>
      <c r="G54" s="307">
        <v>1.6999999999999999E-3</v>
      </c>
      <c r="H54" s="300"/>
      <c r="I54" s="307">
        <v>1.6000000000000001E-3</v>
      </c>
      <c r="J54" s="301"/>
      <c r="K54" s="307">
        <v>1.6000000000000001E-3</v>
      </c>
      <c r="L54" s="300"/>
      <c r="M54" s="307">
        <v>1.6000000000000001E-3</v>
      </c>
      <c r="N54" s="300"/>
      <c r="O54" s="307">
        <v>1.8E-3</v>
      </c>
    </row>
    <row r="55" spans="1:15" x14ac:dyDescent="0.2">
      <c r="A55" s="333" t="s">
        <v>39</v>
      </c>
      <c r="B55" s="334"/>
      <c r="C55" s="332"/>
      <c r="D55" s="332"/>
      <c r="E55" s="318"/>
      <c r="F55" s="316"/>
      <c r="G55" s="316"/>
      <c r="H55" s="316"/>
      <c r="I55" s="316"/>
      <c r="J55" s="316"/>
      <c r="K55" s="316"/>
      <c r="L55" s="316"/>
      <c r="M55" s="316"/>
      <c r="N55" s="316"/>
      <c r="O55" s="316"/>
    </row>
    <row r="56" spans="1:15" x14ac:dyDescent="0.2">
      <c r="A56" s="290" t="s">
        <v>94</v>
      </c>
      <c r="B56" s="291">
        <v>0.45741324921135645</v>
      </c>
      <c r="C56" s="302"/>
      <c r="D56" s="292">
        <v>0.33913043478260868</v>
      </c>
      <c r="E56" s="288"/>
      <c r="F56" s="287"/>
      <c r="G56" s="293">
        <v>462</v>
      </c>
      <c r="H56" s="287"/>
      <c r="I56" s="293">
        <v>345</v>
      </c>
      <c r="J56" s="306"/>
      <c r="K56" s="293">
        <v>312</v>
      </c>
      <c r="L56" s="287"/>
      <c r="M56" s="293">
        <v>311</v>
      </c>
      <c r="N56" s="287"/>
      <c r="O56" s="293">
        <v>317</v>
      </c>
    </row>
    <row r="57" spans="1:15" x14ac:dyDescent="0.2">
      <c r="A57" s="321" t="s">
        <v>95</v>
      </c>
      <c r="B57" s="315">
        <v>0.34951456310679613</v>
      </c>
      <c r="C57" s="332"/>
      <c r="D57" s="317">
        <v>0.15833333333333333</v>
      </c>
      <c r="E57" s="318"/>
      <c r="F57" s="316"/>
      <c r="G57" s="322">
        <v>139</v>
      </c>
      <c r="H57" s="316"/>
      <c r="I57" s="322">
        <v>120</v>
      </c>
      <c r="J57" s="338"/>
      <c r="K57" s="322">
        <v>137</v>
      </c>
      <c r="L57" s="316"/>
      <c r="M57" s="322">
        <v>103</v>
      </c>
      <c r="N57" s="316"/>
      <c r="O57" s="322">
        <v>103</v>
      </c>
    </row>
    <row r="58" spans="1:15" x14ac:dyDescent="0.2">
      <c r="A58" s="308" t="s">
        <v>96</v>
      </c>
      <c r="B58" s="291">
        <v>0.27878787878787881</v>
      </c>
      <c r="C58" s="302"/>
      <c r="D58" s="292">
        <v>0.29447852760736198</v>
      </c>
      <c r="E58" s="288"/>
      <c r="F58" s="309"/>
      <c r="G58" s="344">
        <v>211</v>
      </c>
      <c r="H58" s="347"/>
      <c r="I58" s="344">
        <v>163</v>
      </c>
      <c r="J58" s="348"/>
      <c r="K58" s="344">
        <v>184</v>
      </c>
      <c r="L58" s="347"/>
      <c r="M58" s="344">
        <v>175</v>
      </c>
      <c r="N58" s="347"/>
      <c r="O58" s="344">
        <v>165</v>
      </c>
    </row>
    <row r="59" spans="1:15" x14ac:dyDescent="0.2">
      <c r="A59" s="321" t="s">
        <v>40</v>
      </c>
      <c r="B59" s="315">
        <v>0.38803418803418804</v>
      </c>
      <c r="C59" s="332"/>
      <c r="D59" s="317">
        <v>0.2929936305732484</v>
      </c>
      <c r="E59" s="318"/>
      <c r="F59" s="316"/>
      <c r="G59" s="320">
        <v>812</v>
      </c>
      <c r="H59" s="319"/>
      <c r="I59" s="320">
        <v>628</v>
      </c>
      <c r="J59" s="320"/>
      <c r="K59" s="320">
        <v>633</v>
      </c>
      <c r="L59" s="319"/>
      <c r="M59" s="320">
        <v>589</v>
      </c>
      <c r="N59" s="319"/>
      <c r="O59" s="320">
        <v>585</v>
      </c>
    </row>
    <row r="60" spans="1:15" x14ac:dyDescent="0.2">
      <c r="A60" s="310" t="s">
        <v>97</v>
      </c>
      <c r="B60" s="291">
        <v>-0.26422764227642276</v>
      </c>
      <c r="C60" s="302"/>
      <c r="D60" s="292">
        <v>-1.2278308321964511E-2</v>
      </c>
      <c r="E60" s="288"/>
      <c r="F60" s="311"/>
      <c r="G60" s="312">
        <v>7.24</v>
      </c>
      <c r="H60" s="311"/>
      <c r="I60" s="312">
        <v>7.33</v>
      </c>
      <c r="J60" s="313"/>
      <c r="K60" s="312">
        <v>7.74</v>
      </c>
      <c r="L60" s="311"/>
      <c r="M60" s="312">
        <v>7.96</v>
      </c>
      <c r="N60" s="311"/>
      <c r="O60" s="312">
        <v>9.84</v>
      </c>
    </row>
    <row r="61" spans="1:15" ht="8.1" customHeight="1" x14ac:dyDescent="0.2">
      <c r="A61" s="24"/>
      <c r="B61" s="26"/>
      <c r="C61" s="25"/>
      <c r="D61" s="25"/>
      <c r="E61" s="27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7.5" customHeight="1" x14ac:dyDescent="0.2">
      <c r="A62" s="367"/>
      <c r="B62" s="368"/>
      <c r="C62" s="368"/>
      <c r="D62" s="368"/>
      <c r="E62" s="368"/>
      <c r="F62" s="367"/>
      <c r="G62" s="368"/>
      <c r="H62" s="368"/>
      <c r="I62" s="367"/>
      <c r="J62" s="367"/>
      <c r="K62" s="368"/>
      <c r="L62" s="368"/>
      <c r="M62" s="368"/>
      <c r="N62" s="368"/>
      <c r="O62" s="368"/>
    </row>
    <row r="63" spans="1:15" ht="12" customHeight="1" x14ac:dyDescent="0.2">
      <c r="A63" s="370" t="s">
        <v>169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</row>
    <row r="64" spans="1:15" ht="12" customHeight="1" x14ac:dyDescent="0.2">
      <c r="A64" s="421" t="s">
        <v>170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</row>
    <row r="65" spans="1:15" ht="12" customHeight="1" x14ac:dyDescent="0.2">
      <c r="A65" s="421" t="s">
        <v>171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</row>
    <row r="66" spans="1:15" ht="12" customHeight="1" x14ac:dyDescent="0.2">
      <c r="A66" s="421" t="s">
        <v>248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</row>
    <row r="67" spans="1:15" ht="15" customHeight="1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15" customHeight="1" x14ac:dyDescent="0.2">
      <c r="A68" s="116"/>
      <c r="B68" s="12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5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ht="15" customHeight="1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ht="1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</sheetData>
  <mergeCells count="8">
    <mergeCell ref="A64:O64"/>
    <mergeCell ref="A65:O65"/>
    <mergeCell ref="A66:O66"/>
    <mergeCell ref="A2:O2"/>
    <mergeCell ref="A3:O3"/>
    <mergeCell ref="A4:O4"/>
    <mergeCell ref="B7:D7"/>
    <mergeCell ref="I7:O7"/>
  </mergeCells>
  <pageMargins left="0" right="0" top="0" bottom="0" header="0.3" footer="0.3"/>
  <pageSetup scale="89" orientation="portrait" r:id="rId1"/>
  <ignoredErrors>
    <ignoredError sqref="G6:O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/>
  </sheetViews>
  <sheetFormatPr defaultColWidth="21.5" defaultRowHeight="12.75" x14ac:dyDescent="0.2"/>
  <cols>
    <col min="1" max="1" width="32.83203125" customWidth="1"/>
    <col min="2" max="2" width="10.33203125" customWidth="1"/>
    <col min="3" max="3" width="0.83203125" customWidth="1"/>
    <col min="4" max="4" width="9.5" customWidth="1"/>
    <col min="5" max="5" width="0.83203125" customWidth="1"/>
    <col min="6" max="6" width="10" customWidth="1"/>
    <col min="7" max="8" width="0.83203125" customWidth="1"/>
    <col min="9" max="9" width="10" bestFit="1" customWidth="1"/>
    <col min="10" max="10" width="0.83203125" customWidth="1"/>
    <col min="11" max="11" width="9.6640625" customWidth="1"/>
    <col min="12" max="12" width="0.83203125" customWidth="1"/>
    <col min="13" max="13" width="10" customWidth="1"/>
    <col min="14" max="15" width="0.83203125" hidden="1" customWidth="1"/>
    <col min="16" max="16" width="9.5" hidden="1" customWidth="1"/>
    <col min="17" max="17" width="0.83203125" hidden="1" customWidth="1"/>
    <col min="18" max="18" width="10.33203125" hidden="1" customWidth="1"/>
    <col min="19" max="19" width="0.83203125" hidden="1" customWidth="1"/>
    <col min="20" max="20" width="10.1640625" hidden="1" customWidth="1"/>
    <col min="21" max="22" width="0.83203125" hidden="1" customWidth="1"/>
    <col min="23" max="23" width="9.5" hidden="1" customWidth="1"/>
    <col min="24" max="24" width="0.83203125" hidden="1" customWidth="1"/>
    <col min="25" max="25" width="10.5" hidden="1" customWidth="1"/>
    <col min="26" max="26" width="0.83203125" hidden="1" customWidth="1"/>
    <col min="27" max="27" width="10" hidden="1" customWidth="1"/>
  </cols>
  <sheetData>
    <row r="1" spans="1:27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x14ac:dyDescent="0.3">
      <c r="A2" s="424" t="s">
        <v>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21"/>
      <c r="O2" s="21"/>
      <c r="V2" s="21"/>
    </row>
    <row r="3" spans="1:27" ht="15" customHeight="1" x14ac:dyDescent="0.25">
      <c r="A3" s="425" t="s">
        <v>41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22"/>
      <c r="O3" s="22"/>
      <c r="V3" s="22"/>
    </row>
    <row r="4" spans="1:27" ht="15" customHeight="1" x14ac:dyDescent="0.2">
      <c r="A4" s="448" t="s">
        <v>42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3"/>
      <c r="O4" s="3"/>
      <c r="V4" s="3"/>
    </row>
    <row r="5" spans="1:27" ht="15" customHeight="1" x14ac:dyDescent="0.2">
      <c r="A5" s="448" t="s">
        <v>3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3"/>
      <c r="O5" s="3"/>
      <c r="V5" s="3"/>
    </row>
    <row r="6" spans="1:27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3.1" customHeight="1" x14ac:dyDescent="0.2">
      <c r="A7" s="126"/>
      <c r="B7" s="449" t="s">
        <v>4</v>
      </c>
      <c r="C7" s="450"/>
      <c r="D7" s="450"/>
      <c r="E7" s="451"/>
      <c r="F7" s="451"/>
      <c r="G7" s="451"/>
      <c r="H7" s="452"/>
      <c r="I7" s="451"/>
      <c r="J7" s="451"/>
      <c r="K7" s="451"/>
      <c r="L7" s="451"/>
      <c r="M7" s="451"/>
      <c r="N7" s="28"/>
      <c r="O7" s="28"/>
      <c r="P7" s="438" t="s">
        <v>4</v>
      </c>
      <c r="Q7" s="439"/>
      <c r="R7" s="440"/>
      <c r="S7" s="440"/>
      <c r="T7" s="440"/>
      <c r="U7" s="440"/>
      <c r="V7" s="441"/>
      <c r="W7" s="440"/>
      <c r="X7" s="440"/>
      <c r="Y7" s="440"/>
      <c r="Z7" s="440"/>
      <c r="AA7" s="440"/>
    </row>
    <row r="8" spans="1:27" ht="15" customHeight="1" x14ac:dyDescent="0.2">
      <c r="A8" s="127"/>
      <c r="B8" s="442" t="s">
        <v>5</v>
      </c>
      <c r="C8" s="443" t="s">
        <v>6</v>
      </c>
      <c r="D8" s="443" t="s">
        <v>6</v>
      </c>
      <c r="E8" s="444"/>
      <c r="F8" s="444"/>
      <c r="G8" s="127"/>
      <c r="H8" s="127"/>
      <c r="I8" s="442" t="s">
        <v>7</v>
      </c>
      <c r="J8" s="444"/>
      <c r="K8" s="444"/>
      <c r="L8" s="444"/>
      <c r="M8" s="444"/>
      <c r="N8" s="29" t="s">
        <v>6</v>
      </c>
      <c r="O8" s="29" t="s">
        <v>6</v>
      </c>
      <c r="P8" s="445" t="s">
        <v>5</v>
      </c>
      <c r="Q8" s="446"/>
      <c r="R8" s="446"/>
      <c r="S8" s="446"/>
      <c r="T8" s="446"/>
      <c r="U8" s="2"/>
      <c r="V8" s="2"/>
      <c r="W8" s="447" t="s">
        <v>7</v>
      </c>
      <c r="X8" s="446"/>
      <c r="Y8" s="446"/>
      <c r="Z8" s="446"/>
      <c r="AA8" s="446"/>
    </row>
    <row r="9" spans="1:27" ht="34.5" customHeight="1" x14ac:dyDescent="0.2">
      <c r="A9" s="128"/>
      <c r="B9" s="129" t="s">
        <v>98</v>
      </c>
      <c r="C9" s="130"/>
      <c r="D9" s="129" t="s">
        <v>99</v>
      </c>
      <c r="E9" s="130"/>
      <c r="F9" s="129" t="s">
        <v>100</v>
      </c>
      <c r="G9" s="131"/>
      <c r="H9" s="130"/>
      <c r="I9" s="129" t="s">
        <v>98</v>
      </c>
      <c r="J9" s="130"/>
      <c r="K9" s="129" t="s">
        <v>99</v>
      </c>
      <c r="L9" s="130"/>
      <c r="M9" s="129" t="s">
        <v>100</v>
      </c>
      <c r="N9" s="32"/>
      <c r="O9" s="1"/>
      <c r="P9" s="6" t="s">
        <v>43</v>
      </c>
      <c r="Q9" s="30"/>
      <c r="R9" s="6" t="s">
        <v>44</v>
      </c>
      <c r="S9" s="30"/>
      <c r="T9" s="6" t="s">
        <v>45</v>
      </c>
      <c r="U9" s="31"/>
      <c r="V9" s="30"/>
      <c r="W9" s="6" t="s">
        <v>46</v>
      </c>
      <c r="X9" s="30"/>
      <c r="Y9" s="6" t="s">
        <v>47</v>
      </c>
      <c r="Z9" s="30"/>
      <c r="AA9" s="6" t="s">
        <v>48</v>
      </c>
    </row>
    <row r="10" spans="1:27" x14ac:dyDescent="0.2">
      <c r="A10" s="132" t="s">
        <v>49</v>
      </c>
      <c r="B10" s="127"/>
      <c r="C10" s="127"/>
      <c r="D10" s="127"/>
      <c r="E10" s="127"/>
      <c r="F10" s="127"/>
      <c r="G10" s="133"/>
      <c r="H10" s="127"/>
      <c r="I10" s="127"/>
      <c r="J10" s="127"/>
      <c r="K10" s="127"/>
      <c r="L10" s="127"/>
      <c r="M10" s="127"/>
      <c r="N10" s="33"/>
      <c r="O10" s="2"/>
      <c r="P10" s="2"/>
      <c r="Q10" s="2"/>
      <c r="R10" s="2"/>
      <c r="S10" s="2"/>
      <c r="T10" s="2"/>
      <c r="U10" s="33"/>
      <c r="V10" s="2"/>
      <c r="W10" s="2"/>
      <c r="X10" s="2"/>
      <c r="Y10" s="2"/>
      <c r="Z10" s="2"/>
      <c r="AA10" s="2"/>
    </row>
    <row r="11" spans="1:27" ht="15" customHeight="1" x14ac:dyDescent="0.2">
      <c r="A11" s="134" t="s">
        <v>50</v>
      </c>
      <c r="B11" s="135">
        <v>17084</v>
      </c>
      <c r="C11" s="136"/>
      <c r="D11" s="135">
        <v>66</v>
      </c>
      <c r="E11" s="136"/>
      <c r="F11" s="137">
        <v>1.5299999999999999E-2</v>
      </c>
      <c r="G11" s="138"/>
      <c r="H11" s="136"/>
      <c r="I11" s="135">
        <v>9047</v>
      </c>
      <c r="J11" s="139"/>
      <c r="K11" s="135">
        <v>17</v>
      </c>
      <c r="L11" s="136"/>
      <c r="M11" s="137">
        <v>7.6E-3</v>
      </c>
      <c r="N11" s="38"/>
      <c r="O11" s="39"/>
      <c r="P11" s="34">
        <v>9375</v>
      </c>
      <c r="Q11" s="35"/>
      <c r="R11" s="34">
        <v>72</v>
      </c>
      <c r="S11" s="35"/>
      <c r="T11" s="36">
        <f>(R11/P11)*(365/273)</f>
        <v>1.0268131868131868E-2</v>
      </c>
      <c r="U11" s="37"/>
      <c r="V11" s="35"/>
      <c r="W11" s="34">
        <v>11510</v>
      </c>
      <c r="X11" s="35"/>
      <c r="Y11" s="34">
        <v>44</v>
      </c>
      <c r="Z11" s="35"/>
      <c r="AA11" s="36">
        <v>5.1000000000000004E-3</v>
      </c>
    </row>
    <row r="12" spans="1:27" ht="15" customHeight="1" x14ac:dyDescent="0.2">
      <c r="A12" s="140" t="s">
        <v>51</v>
      </c>
      <c r="B12" s="141">
        <v>13969</v>
      </c>
      <c r="C12" s="127"/>
      <c r="D12" s="141">
        <v>48</v>
      </c>
      <c r="E12" s="127"/>
      <c r="F12" s="142">
        <v>1.37E-2</v>
      </c>
      <c r="G12" s="133"/>
      <c r="H12" s="127"/>
      <c r="I12" s="141">
        <v>21820</v>
      </c>
      <c r="J12" s="143"/>
      <c r="K12" s="141">
        <v>35</v>
      </c>
      <c r="L12" s="127"/>
      <c r="M12" s="142">
        <v>6.4999999999999997E-3</v>
      </c>
      <c r="N12" s="41"/>
      <c r="O12" s="42"/>
      <c r="P12" s="14">
        <v>19609</v>
      </c>
      <c r="Q12" s="2"/>
      <c r="R12" s="14">
        <v>120</v>
      </c>
      <c r="S12" s="2"/>
      <c r="T12" s="40">
        <f>(R12/P12)*(365/273)</f>
        <v>8.181934848261534E-3</v>
      </c>
      <c r="U12" s="33"/>
      <c r="V12" s="2"/>
      <c r="W12" s="14">
        <v>19788</v>
      </c>
      <c r="X12" s="2"/>
      <c r="Y12" s="14">
        <v>65</v>
      </c>
      <c r="Z12" s="2"/>
      <c r="AA12" s="40">
        <v>4.4000000000000003E-3</v>
      </c>
    </row>
    <row r="13" spans="1:27" ht="15" customHeight="1" x14ac:dyDescent="0.2">
      <c r="A13" s="134" t="s">
        <v>101</v>
      </c>
      <c r="B13" s="144">
        <v>287</v>
      </c>
      <c r="C13" s="136"/>
      <c r="D13" s="144">
        <v>1</v>
      </c>
      <c r="E13" s="136"/>
      <c r="F13" s="137">
        <v>1.32E-2</v>
      </c>
      <c r="G13" s="138"/>
      <c r="H13" s="136"/>
      <c r="I13" s="144">
        <v>388</v>
      </c>
      <c r="J13" s="145"/>
      <c r="K13" s="144">
        <v>0</v>
      </c>
      <c r="L13" s="136"/>
      <c r="M13" s="137">
        <v>5.4999999999999997E-3</v>
      </c>
      <c r="N13" s="38"/>
      <c r="O13" s="39"/>
      <c r="P13" s="43">
        <v>428</v>
      </c>
      <c r="Q13" s="35"/>
      <c r="R13" s="43">
        <v>2</v>
      </c>
      <c r="S13" s="35"/>
      <c r="T13" s="36">
        <f>(2375/427742)*(365/273)</f>
        <v>7.4235550878012915E-3</v>
      </c>
      <c r="U13" s="37"/>
      <c r="V13" s="35"/>
      <c r="W13" s="43">
        <v>579</v>
      </c>
      <c r="X13" s="35"/>
      <c r="Y13" s="43">
        <v>0</v>
      </c>
      <c r="Z13" s="35"/>
      <c r="AA13" s="36">
        <v>2.0999999999999999E-3</v>
      </c>
    </row>
    <row r="14" spans="1:27" ht="15" customHeight="1" x14ac:dyDescent="0.2">
      <c r="A14" s="140" t="s">
        <v>52</v>
      </c>
      <c r="B14" s="141">
        <v>18872</v>
      </c>
      <c r="C14" s="127"/>
      <c r="D14" s="141">
        <v>179</v>
      </c>
      <c r="E14" s="127"/>
      <c r="F14" s="142">
        <v>3.7900000000000003E-2</v>
      </c>
      <c r="G14" s="133"/>
      <c r="H14" s="127"/>
      <c r="I14" s="141">
        <v>15245</v>
      </c>
      <c r="J14" s="143"/>
      <c r="K14" s="141">
        <v>126</v>
      </c>
      <c r="L14" s="127"/>
      <c r="M14" s="142">
        <v>3.3500000000000002E-2</v>
      </c>
      <c r="N14" s="41"/>
      <c r="O14" s="42"/>
      <c r="P14" s="14">
        <v>15861</v>
      </c>
      <c r="Q14" s="2"/>
      <c r="R14" s="14">
        <v>415</v>
      </c>
      <c r="S14" s="2"/>
      <c r="T14" s="40">
        <f>(R14/P14)*(365/273)</f>
        <v>3.4982250794620758E-2</v>
      </c>
      <c r="U14" s="33"/>
      <c r="V14" s="2"/>
      <c r="W14" s="14">
        <v>14952</v>
      </c>
      <c r="X14" s="2"/>
      <c r="Y14" s="14">
        <v>372</v>
      </c>
      <c r="Z14" s="2"/>
      <c r="AA14" s="40">
        <v>3.32E-2</v>
      </c>
    </row>
    <row r="15" spans="1:27" ht="15" customHeight="1" x14ac:dyDescent="0.2">
      <c r="A15" s="134" t="s">
        <v>102</v>
      </c>
      <c r="B15" s="144">
        <v>50371</v>
      </c>
      <c r="C15" s="136"/>
      <c r="D15" s="144">
        <v>240</v>
      </c>
      <c r="E15" s="136"/>
      <c r="F15" s="137">
        <v>1.9099999999999999E-2</v>
      </c>
      <c r="G15" s="138"/>
      <c r="H15" s="136"/>
      <c r="I15" s="144">
        <v>71430</v>
      </c>
      <c r="J15" s="145"/>
      <c r="K15" s="144">
        <v>251</v>
      </c>
      <c r="L15" s="136"/>
      <c r="M15" s="137">
        <v>1.43E-2</v>
      </c>
      <c r="N15" s="38"/>
      <c r="O15" s="39"/>
      <c r="P15" s="43">
        <v>55070</v>
      </c>
      <c r="Q15" s="35"/>
      <c r="R15" s="43">
        <v>615</v>
      </c>
      <c r="S15" s="35"/>
      <c r="T15" s="36">
        <f>(R15/P15)*(365/273)</f>
        <v>1.4931046799577758E-2</v>
      </c>
      <c r="U15" s="37"/>
      <c r="V15" s="35"/>
      <c r="W15" s="43">
        <v>71230</v>
      </c>
      <c r="X15" s="35"/>
      <c r="Y15" s="43">
        <v>636</v>
      </c>
      <c r="Z15" s="35"/>
      <c r="AA15" s="36">
        <v>1.1900000000000001E-2</v>
      </c>
    </row>
    <row r="16" spans="1:27" ht="15" customHeight="1" x14ac:dyDescent="0.2">
      <c r="A16" s="140" t="s">
        <v>53</v>
      </c>
      <c r="B16" s="141">
        <v>121412</v>
      </c>
      <c r="C16" s="146"/>
      <c r="D16" s="141">
        <v>721</v>
      </c>
      <c r="E16" s="146"/>
      <c r="F16" s="142">
        <v>2.3800000000000002E-2</v>
      </c>
      <c r="G16" s="133"/>
      <c r="H16" s="127"/>
      <c r="I16" s="141">
        <v>83368</v>
      </c>
      <c r="J16" s="141"/>
      <c r="K16" s="141">
        <v>485</v>
      </c>
      <c r="L16" s="146"/>
      <c r="M16" s="142">
        <v>2.3599999999999999E-2</v>
      </c>
      <c r="N16" s="41"/>
      <c r="O16" s="42"/>
      <c r="P16" s="14">
        <v>99523</v>
      </c>
      <c r="Q16" s="44"/>
      <c r="R16" s="14">
        <v>1691</v>
      </c>
      <c r="S16" s="44"/>
      <c r="T16" s="40">
        <f>(R16/P16)*(365/273)</f>
        <v>2.2716967995948731E-2</v>
      </c>
      <c r="U16" s="33"/>
      <c r="V16" s="2"/>
      <c r="W16" s="14">
        <v>53791</v>
      </c>
      <c r="X16" s="44"/>
      <c r="Y16" s="14">
        <v>1006</v>
      </c>
      <c r="Z16" s="44"/>
      <c r="AA16" s="40">
        <v>2.5000000000000001E-2</v>
      </c>
    </row>
    <row r="17" spans="1:27" ht="15" customHeight="1" x14ac:dyDescent="0.2">
      <c r="A17" s="134" t="s">
        <v>54</v>
      </c>
      <c r="B17" s="144">
        <v>16456</v>
      </c>
      <c r="C17" s="136"/>
      <c r="D17" s="144">
        <v>130</v>
      </c>
      <c r="E17" s="136"/>
      <c r="F17" s="137">
        <v>3.1899999999999998E-2</v>
      </c>
      <c r="G17" s="138"/>
      <c r="H17" s="136"/>
      <c r="I17" s="144">
        <v>15527</v>
      </c>
      <c r="J17" s="145"/>
      <c r="K17" s="144">
        <v>110</v>
      </c>
      <c r="L17" s="136"/>
      <c r="M17" s="147">
        <v>2.87E-2</v>
      </c>
      <c r="N17" s="38"/>
      <c r="O17" s="39"/>
      <c r="P17" s="43">
        <v>15764</v>
      </c>
      <c r="Q17" s="35"/>
      <c r="R17" s="43">
        <v>347</v>
      </c>
      <c r="S17" s="35"/>
      <c r="T17" s="36">
        <f>(R17/P17)*(365/273)</f>
        <v>2.9430203561134797E-2</v>
      </c>
      <c r="U17" s="37"/>
      <c r="V17" s="35"/>
      <c r="W17" s="43">
        <v>14570</v>
      </c>
      <c r="X17" s="35"/>
      <c r="Y17" s="43">
        <v>297</v>
      </c>
      <c r="Z17" s="35"/>
      <c r="AA17" s="36">
        <v>2.7199999999999998E-2</v>
      </c>
    </row>
    <row r="18" spans="1:27" ht="15" customHeight="1" x14ac:dyDescent="0.2">
      <c r="A18" s="470" t="s">
        <v>55</v>
      </c>
      <c r="B18" s="148">
        <v>238451</v>
      </c>
      <c r="C18" s="126"/>
      <c r="D18" s="148">
        <v>1385</v>
      </c>
      <c r="E18" s="126"/>
      <c r="F18" s="149">
        <v>2.3300000000000001E-2</v>
      </c>
      <c r="G18" s="150"/>
      <c r="H18" s="126"/>
      <c r="I18" s="148">
        <v>216825</v>
      </c>
      <c r="J18" s="151"/>
      <c r="K18" s="148">
        <v>1024</v>
      </c>
      <c r="L18" s="126"/>
      <c r="M18" s="149">
        <v>1.9199999999999998E-2</v>
      </c>
      <c r="N18" s="41"/>
      <c r="O18" s="42"/>
      <c r="P18" s="17">
        <f>SUM(P11:P17)</f>
        <v>215630</v>
      </c>
      <c r="Q18" s="16"/>
      <c r="R18" s="17">
        <f>SUM(R11:R17)</f>
        <v>3262</v>
      </c>
      <c r="S18" s="16"/>
      <c r="T18" s="45">
        <f>(R18/P18)*(365/273)</f>
        <v>2.0225766596865237E-2</v>
      </c>
      <c r="U18" s="46"/>
      <c r="V18" s="16"/>
      <c r="W18" s="17">
        <f>SUM(W11:W17)</f>
        <v>186420</v>
      </c>
      <c r="X18" s="16"/>
      <c r="Y18" s="17">
        <f>SUM(Y11:Y17)</f>
        <v>2420</v>
      </c>
      <c r="Z18" s="16"/>
      <c r="AA18" s="45">
        <v>1.7299999999999999E-2</v>
      </c>
    </row>
    <row r="19" spans="1:27" ht="15" customHeight="1" x14ac:dyDescent="0.2">
      <c r="A19" s="134" t="s">
        <v>56</v>
      </c>
      <c r="B19" s="145"/>
      <c r="C19" s="136"/>
      <c r="D19" s="144">
        <v>36</v>
      </c>
      <c r="E19" s="136"/>
      <c r="F19" s="152"/>
      <c r="G19" s="138"/>
      <c r="H19" s="136"/>
      <c r="I19" s="145"/>
      <c r="J19" s="145"/>
      <c r="K19" s="144">
        <v>31</v>
      </c>
      <c r="L19" s="136"/>
      <c r="M19" s="152"/>
      <c r="N19" s="48"/>
      <c r="O19" s="49"/>
      <c r="P19" s="50"/>
      <c r="Q19" s="50"/>
      <c r="R19" s="51">
        <v>96</v>
      </c>
      <c r="S19" s="50"/>
      <c r="T19" s="52"/>
      <c r="U19" s="53"/>
      <c r="V19" s="50"/>
      <c r="W19" s="50"/>
      <c r="X19" s="50"/>
      <c r="Y19" s="51">
        <v>121</v>
      </c>
      <c r="Z19" s="50"/>
      <c r="AA19" s="52"/>
    </row>
    <row r="20" spans="1:27" ht="15" customHeight="1" x14ac:dyDescent="0.2">
      <c r="A20" s="171" t="s">
        <v>57</v>
      </c>
      <c r="B20" s="172">
        <v>238451</v>
      </c>
      <c r="C20" s="173"/>
      <c r="D20" s="172">
        <v>1421</v>
      </c>
      <c r="E20" s="173"/>
      <c r="F20" s="174">
        <v>2.3900000000000001E-2</v>
      </c>
      <c r="G20" s="153"/>
      <c r="H20" s="173"/>
      <c r="I20" s="172">
        <v>216825</v>
      </c>
      <c r="J20" s="175"/>
      <c r="K20" s="172">
        <v>1055</v>
      </c>
      <c r="L20" s="173"/>
      <c r="M20" s="174">
        <v>1.9699999999999999E-2</v>
      </c>
      <c r="N20" s="41"/>
      <c r="O20" s="42"/>
      <c r="P20" s="54">
        <f>+P18+P19</f>
        <v>215630</v>
      </c>
      <c r="Q20" s="55"/>
      <c r="R20" s="54">
        <f>+R18+R19</f>
        <v>3358</v>
      </c>
      <c r="S20" s="55"/>
      <c r="T20" s="56">
        <f>(R20/P20)*(365/273)</f>
        <v>2.082100681553448E-2</v>
      </c>
      <c r="U20" s="57"/>
      <c r="V20" s="55"/>
      <c r="W20" s="54">
        <f>+W18+W19</f>
        <v>186420</v>
      </c>
      <c r="X20" s="55"/>
      <c r="Y20" s="54">
        <f>+Y18+Y19</f>
        <v>2541</v>
      </c>
      <c r="Z20" s="55"/>
      <c r="AA20" s="56">
        <v>1.8200000000000001E-2</v>
      </c>
    </row>
    <row r="21" spans="1:27" ht="15" customHeight="1" x14ac:dyDescent="0.2">
      <c r="A21" s="154" t="s">
        <v>58</v>
      </c>
      <c r="B21" s="145"/>
      <c r="C21" s="136"/>
      <c r="D21" s="136"/>
      <c r="E21" s="136"/>
      <c r="F21" s="152"/>
      <c r="G21" s="138"/>
      <c r="H21" s="136"/>
      <c r="I21" s="145"/>
      <c r="J21" s="145"/>
      <c r="K21" s="145"/>
      <c r="L21" s="136"/>
      <c r="M21" s="152"/>
      <c r="N21" s="48"/>
      <c r="O21" s="49"/>
      <c r="P21" s="35"/>
      <c r="Q21" s="35"/>
      <c r="R21" s="35"/>
      <c r="S21" s="35"/>
      <c r="T21" s="47"/>
      <c r="U21" s="37"/>
      <c r="V21" s="35"/>
      <c r="W21" s="35"/>
      <c r="X21" s="35"/>
      <c r="Y21" s="35"/>
      <c r="Z21" s="35"/>
      <c r="AA21" s="47"/>
    </row>
    <row r="22" spans="1:27" ht="15" customHeight="1" x14ac:dyDescent="0.2">
      <c r="A22" s="140" t="s">
        <v>59</v>
      </c>
      <c r="B22" s="155">
        <v>176988</v>
      </c>
      <c r="C22" s="127"/>
      <c r="D22" s="155">
        <v>64</v>
      </c>
      <c r="E22" s="127"/>
      <c r="F22" s="142">
        <v>1.5E-3</v>
      </c>
      <c r="G22" s="133"/>
      <c r="H22" s="127"/>
      <c r="I22" s="155">
        <v>163682</v>
      </c>
      <c r="J22" s="143"/>
      <c r="K22" s="155">
        <v>19</v>
      </c>
      <c r="L22" s="127"/>
      <c r="M22" s="142">
        <v>5.0000000000000001E-4</v>
      </c>
      <c r="N22" s="41"/>
      <c r="O22" s="42"/>
      <c r="P22" s="58">
        <v>163475</v>
      </c>
      <c r="Q22" s="2"/>
      <c r="R22" s="58">
        <v>98</v>
      </c>
      <c r="S22" s="2"/>
      <c r="T22" s="40">
        <f>(R22/P22)*(365/273)</f>
        <v>8.0150262135275131E-4</v>
      </c>
      <c r="U22" s="33"/>
      <c r="V22" s="2"/>
      <c r="W22" s="58">
        <v>137093</v>
      </c>
      <c r="X22" s="2"/>
      <c r="Y22" s="58">
        <v>26</v>
      </c>
      <c r="Z22" s="2"/>
      <c r="AA22" s="40">
        <v>2.9999999999999997E-4</v>
      </c>
    </row>
    <row r="23" spans="1:27" ht="15" customHeight="1" x14ac:dyDescent="0.2">
      <c r="A23" s="134" t="s">
        <v>60</v>
      </c>
      <c r="B23" s="144">
        <v>22469</v>
      </c>
      <c r="C23" s="136"/>
      <c r="D23" s="144">
        <v>7</v>
      </c>
      <c r="E23" s="136"/>
      <c r="F23" s="137">
        <v>1.4E-3</v>
      </c>
      <c r="G23" s="138"/>
      <c r="H23" s="136"/>
      <c r="I23" s="144">
        <v>27666</v>
      </c>
      <c r="J23" s="145"/>
      <c r="K23" s="144">
        <v>2</v>
      </c>
      <c r="L23" s="136"/>
      <c r="M23" s="137">
        <v>2.9999999999999997E-4</v>
      </c>
      <c r="N23" s="38"/>
      <c r="O23" s="39"/>
      <c r="P23" s="43">
        <v>26198</v>
      </c>
      <c r="Q23" s="35"/>
      <c r="R23" s="43">
        <v>11</v>
      </c>
      <c r="S23" s="35"/>
      <c r="T23" s="36">
        <f>(R23/P23)*(365/273)</f>
        <v>5.6137719318114768E-4</v>
      </c>
      <c r="U23" s="37"/>
      <c r="V23" s="35"/>
      <c r="W23" s="43">
        <v>26079</v>
      </c>
      <c r="X23" s="35"/>
      <c r="Y23" s="43">
        <v>2</v>
      </c>
      <c r="Z23" s="35"/>
      <c r="AA23" s="36">
        <v>1E-4</v>
      </c>
    </row>
    <row r="24" spans="1:27" ht="15" customHeight="1" x14ac:dyDescent="0.2">
      <c r="A24" s="140" t="s">
        <v>61</v>
      </c>
      <c r="B24" s="141">
        <v>12170</v>
      </c>
      <c r="C24" s="127"/>
      <c r="D24" s="141">
        <v>47</v>
      </c>
      <c r="E24" s="127"/>
      <c r="F24" s="142">
        <v>1.55E-2</v>
      </c>
      <c r="G24" s="133"/>
      <c r="H24" s="127"/>
      <c r="I24" s="141">
        <v>1332</v>
      </c>
      <c r="J24" s="143"/>
      <c r="K24" s="141">
        <v>2</v>
      </c>
      <c r="L24" s="127"/>
      <c r="M24" s="142">
        <v>6.1000000000000004E-3</v>
      </c>
      <c r="N24" s="41"/>
      <c r="O24" s="42"/>
      <c r="P24" s="14">
        <v>1475</v>
      </c>
      <c r="Q24" s="2"/>
      <c r="R24" s="14">
        <v>11</v>
      </c>
      <c r="S24" s="2"/>
      <c r="T24" s="40">
        <f>(R24/P24)*(365/273)</f>
        <v>9.9708201403116651E-3</v>
      </c>
      <c r="U24" s="33"/>
      <c r="V24" s="2"/>
      <c r="W24" s="14">
        <v>1674</v>
      </c>
      <c r="X24" s="2"/>
      <c r="Y24" s="14">
        <v>6</v>
      </c>
      <c r="Z24" s="2"/>
      <c r="AA24" s="40">
        <v>4.7999999999999996E-3</v>
      </c>
    </row>
    <row r="25" spans="1:27" ht="15" customHeight="1" x14ac:dyDescent="0.2">
      <c r="A25" s="134" t="s">
        <v>62</v>
      </c>
      <c r="B25" s="144">
        <v>4392</v>
      </c>
      <c r="C25" s="136"/>
      <c r="D25" s="144">
        <v>37</v>
      </c>
      <c r="E25" s="136"/>
      <c r="F25" s="137">
        <v>3.3700000000000001E-2</v>
      </c>
      <c r="G25" s="138"/>
      <c r="H25" s="136"/>
      <c r="I25" s="144">
        <v>3090</v>
      </c>
      <c r="J25" s="145"/>
      <c r="K25" s="144">
        <v>28</v>
      </c>
      <c r="L25" s="136"/>
      <c r="M25" s="137">
        <v>3.6700000000000003E-2</v>
      </c>
      <c r="N25" s="38"/>
      <c r="O25" s="39"/>
      <c r="P25" s="43">
        <v>3349</v>
      </c>
      <c r="Q25" s="35"/>
      <c r="R25" s="43">
        <v>89</v>
      </c>
      <c r="S25" s="35"/>
      <c r="T25" s="36">
        <f>(R25/P25)*(365/273)</f>
        <v>3.5530807403008055E-2</v>
      </c>
      <c r="U25" s="37"/>
      <c r="V25" s="35"/>
      <c r="W25" s="43">
        <v>2876</v>
      </c>
      <c r="X25" s="35"/>
      <c r="Y25" s="43">
        <v>78</v>
      </c>
      <c r="Z25" s="35"/>
      <c r="AA25" s="36">
        <v>3.6200000000000003E-2</v>
      </c>
    </row>
    <row r="26" spans="1:27" ht="15" customHeight="1" x14ac:dyDescent="0.2">
      <c r="A26" s="470" t="s">
        <v>63</v>
      </c>
      <c r="B26" s="148">
        <v>216019</v>
      </c>
      <c r="C26" s="126"/>
      <c r="D26" s="148">
        <v>155</v>
      </c>
      <c r="E26" s="126"/>
      <c r="F26" s="149">
        <v>2.8999999999999998E-3</v>
      </c>
      <c r="G26" s="150"/>
      <c r="H26" s="126"/>
      <c r="I26" s="148">
        <v>195770</v>
      </c>
      <c r="J26" s="151"/>
      <c r="K26" s="148">
        <v>51</v>
      </c>
      <c r="L26" s="126"/>
      <c r="M26" s="149">
        <v>1.1000000000000001E-3</v>
      </c>
      <c r="N26" s="41"/>
      <c r="O26" s="42"/>
      <c r="P26" s="17">
        <f>SUM(P22:P25)</f>
        <v>194497</v>
      </c>
      <c r="Q26" s="16"/>
      <c r="R26" s="17">
        <f>SUM(R22:R25)</f>
        <v>209</v>
      </c>
      <c r="S26" s="16"/>
      <c r="T26" s="45">
        <f>(R26/P26)*(365/273)</f>
        <v>1.4366917455396967E-3</v>
      </c>
      <c r="U26" s="46"/>
      <c r="V26" s="16"/>
      <c r="W26" s="17">
        <f>SUM(W22:W25)</f>
        <v>167722</v>
      </c>
      <c r="X26" s="16"/>
      <c r="Y26" s="17">
        <f>SUM(Y22:Y25)</f>
        <v>112</v>
      </c>
      <c r="Z26" s="16"/>
      <c r="AA26" s="45">
        <v>8.9999999999999998E-4</v>
      </c>
    </row>
    <row r="27" spans="1:27" ht="15" customHeight="1" x14ac:dyDescent="0.2">
      <c r="A27" s="134" t="s">
        <v>64</v>
      </c>
      <c r="B27" s="144">
        <v>22432</v>
      </c>
      <c r="C27" s="136"/>
      <c r="D27" s="144"/>
      <c r="E27" s="136"/>
      <c r="F27" s="152"/>
      <c r="G27" s="138"/>
      <c r="H27" s="136"/>
      <c r="I27" s="144">
        <v>21055</v>
      </c>
      <c r="J27" s="145"/>
      <c r="K27" s="145"/>
      <c r="L27" s="136"/>
      <c r="M27" s="152"/>
      <c r="N27" s="48"/>
      <c r="O27" s="49"/>
      <c r="P27" s="43">
        <f>+P20-P26</f>
        <v>21133</v>
      </c>
      <c r="Q27" s="35"/>
      <c r="R27" s="59"/>
      <c r="S27" s="35"/>
      <c r="T27" s="47"/>
      <c r="U27" s="37"/>
      <c r="V27" s="35"/>
      <c r="W27" s="43">
        <v>18698</v>
      </c>
      <c r="X27" s="35"/>
      <c r="Y27" s="35"/>
      <c r="Z27" s="35"/>
      <c r="AA27" s="47"/>
    </row>
    <row r="28" spans="1:27" ht="15" customHeight="1" x14ac:dyDescent="0.2">
      <c r="A28" s="140" t="s">
        <v>65</v>
      </c>
      <c r="B28" s="143"/>
      <c r="C28" s="127"/>
      <c r="D28" s="141">
        <v>3</v>
      </c>
      <c r="E28" s="127"/>
      <c r="F28" s="156"/>
      <c r="G28" s="133"/>
      <c r="H28" s="127"/>
      <c r="I28" s="143"/>
      <c r="J28" s="143"/>
      <c r="K28" s="141">
        <v>4</v>
      </c>
      <c r="L28" s="127"/>
      <c r="M28" s="156"/>
      <c r="N28" s="61"/>
      <c r="O28" s="60"/>
      <c r="P28" s="62"/>
      <c r="Q28" s="2"/>
      <c r="R28" s="14">
        <v>14</v>
      </c>
      <c r="S28" s="2"/>
      <c r="T28" s="60"/>
      <c r="U28" s="33"/>
      <c r="V28" s="2"/>
      <c r="W28" s="2"/>
      <c r="X28" s="2"/>
      <c r="Y28" s="14">
        <v>14</v>
      </c>
      <c r="Z28" s="2"/>
      <c r="AA28" s="60"/>
    </row>
    <row r="29" spans="1:27" ht="15" customHeight="1" x14ac:dyDescent="0.2">
      <c r="A29" s="157" t="s">
        <v>66</v>
      </c>
      <c r="B29" s="158">
        <v>238451</v>
      </c>
      <c r="C29" s="159"/>
      <c r="D29" s="158">
        <v>158</v>
      </c>
      <c r="E29" s="159"/>
      <c r="F29" s="160">
        <v>2.7000000000000001E-3</v>
      </c>
      <c r="G29" s="161"/>
      <c r="H29" s="159"/>
      <c r="I29" s="158">
        <v>216825</v>
      </c>
      <c r="J29" s="162"/>
      <c r="K29" s="158">
        <v>55</v>
      </c>
      <c r="L29" s="159"/>
      <c r="M29" s="160">
        <v>1E-3</v>
      </c>
      <c r="N29" s="38"/>
      <c r="O29" s="39"/>
      <c r="P29" s="63">
        <f>+P27+P26</f>
        <v>215630</v>
      </c>
      <c r="Q29" s="64"/>
      <c r="R29" s="63">
        <f>+R26+R28</f>
        <v>223</v>
      </c>
      <c r="S29" s="64"/>
      <c r="T29" s="65">
        <f>(R29/P29)*(365/273)</f>
        <v>1.3826934246170901E-3</v>
      </c>
      <c r="U29" s="66"/>
      <c r="V29" s="64"/>
      <c r="W29" s="63">
        <v>186420</v>
      </c>
      <c r="X29" s="64"/>
      <c r="Y29" s="63">
        <v>126</v>
      </c>
      <c r="Z29" s="64"/>
      <c r="AA29" s="65">
        <v>8.9999999999999998E-4</v>
      </c>
    </row>
    <row r="30" spans="1:27" ht="15" customHeight="1" x14ac:dyDescent="0.2">
      <c r="A30" s="163" t="s">
        <v>67</v>
      </c>
      <c r="B30" s="164"/>
      <c r="C30" s="165"/>
      <c r="D30" s="164">
        <v>1263</v>
      </c>
      <c r="E30" s="165"/>
      <c r="F30" s="166">
        <v>2.12E-2</v>
      </c>
      <c r="G30" s="167"/>
      <c r="H30" s="168"/>
      <c r="I30" s="169"/>
      <c r="J30" s="170"/>
      <c r="K30" s="164">
        <v>1000</v>
      </c>
      <c r="L30" s="165"/>
      <c r="M30" s="166">
        <v>1.8699999999999998E-2</v>
      </c>
      <c r="N30" s="67"/>
      <c r="O30" s="68"/>
      <c r="P30" s="69"/>
      <c r="Q30" s="70"/>
      <c r="R30" s="71">
        <f>+R20-R29</f>
        <v>3135</v>
      </c>
      <c r="S30" s="70"/>
      <c r="T30" s="72">
        <f>+T20-T29</f>
        <v>1.9438313390917391E-2</v>
      </c>
      <c r="U30" s="57"/>
      <c r="V30" s="55"/>
      <c r="W30" s="55"/>
      <c r="X30" s="70"/>
      <c r="Y30" s="71">
        <f>+Y20-Y29</f>
        <v>2415</v>
      </c>
      <c r="Z30" s="70"/>
      <c r="AA30" s="72">
        <v>1.7299999999999999E-2</v>
      </c>
    </row>
    <row r="31" spans="1:27" ht="15" customHeight="1" x14ac:dyDescent="0.2">
      <c r="A31" s="421" t="s">
        <v>172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371"/>
      <c r="O31" s="371"/>
      <c r="V31" s="371"/>
    </row>
    <row r="32" spans="1:27" ht="15" customHeight="1" x14ac:dyDescent="0.2">
      <c r="A32" s="421" t="s">
        <v>173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 x14ac:dyDescent="0.2">
      <c r="A33" s="44"/>
      <c r="H33" s="4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</sheetData>
  <mergeCells count="12">
    <mergeCell ref="A2:M2"/>
    <mergeCell ref="A3:M3"/>
    <mergeCell ref="A4:M4"/>
    <mergeCell ref="A5:M5"/>
    <mergeCell ref="B7:M7"/>
    <mergeCell ref="A32:M32"/>
    <mergeCell ref="A31:M31"/>
    <mergeCell ref="P7:AA7"/>
    <mergeCell ref="B8:F8"/>
    <mergeCell ref="I8:M8"/>
    <mergeCell ref="P8:T8"/>
    <mergeCell ref="W8:AA8"/>
  </mergeCells>
  <pageMargins left="0.7" right="0.7" top="0.75" bottom="0.75" header="0.3" footer="0.3"/>
  <pageSetup orientation="portrait" r:id="rId1"/>
  <ignoredErrors>
    <ignoredError sqref="B8 I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workbookViewId="0"/>
  </sheetViews>
  <sheetFormatPr defaultColWidth="21.5" defaultRowHeight="12.75" x14ac:dyDescent="0.2"/>
  <cols>
    <col min="1" max="1" width="50.6640625" customWidth="1"/>
    <col min="2" max="2" width="0.83203125" customWidth="1"/>
    <col min="3" max="3" width="11.6640625" bestFit="1" customWidth="1"/>
    <col min="4" max="4" width="0.83203125" customWidth="1"/>
    <col min="5" max="5" width="9" customWidth="1"/>
    <col min="6" max="6" width="0.83203125" customWidth="1"/>
    <col min="7" max="7" width="9.6640625" customWidth="1"/>
    <col min="8" max="9" width="0.83203125" customWidth="1"/>
    <col min="10" max="10" width="11.6640625" bestFit="1" customWidth="1"/>
    <col min="11" max="11" width="0.83203125" customWidth="1"/>
    <col min="12" max="12" width="9" customWidth="1"/>
    <col min="13" max="13" width="0.83203125" customWidth="1"/>
    <col min="14" max="14" width="10" customWidth="1"/>
    <col min="15" max="16" width="0.83203125" hidden="1" customWidth="1"/>
    <col min="17" max="17" width="8.6640625" hidden="1" customWidth="1"/>
    <col min="18" max="18" width="0.83203125" hidden="1" customWidth="1"/>
    <col min="19" max="19" width="9" hidden="1" customWidth="1"/>
    <col min="20" max="20" width="1.1640625" hidden="1" customWidth="1"/>
    <col min="21" max="21" width="9.6640625" hidden="1" customWidth="1"/>
    <col min="22" max="23" width="0.83203125" hidden="1" customWidth="1"/>
    <col min="24" max="24" width="8.6640625" hidden="1" customWidth="1"/>
    <col min="25" max="25" width="0.83203125" hidden="1" customWidth="1"/>
    <col min="26" max="26" width="9" hidden="1" customWidth="1"/>
    <col min="27" max="27" width="0.83203125" hidden="1" customWidth="1"/>
    <col min="28" max="28" width="9.6640625" hidden="1" customWidth="1"/>
  </cols>
  <sheetData>
    <row r="1" spans="1:28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3">
      <c r="A2" s="424" t="s">
        <v>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x14ac:dyDescent="0.25">
      <c r="A3" s="425" t="s">
        <v>68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 x14ac:dyDescent="0.2">
      <c r="A4" s="448" t="s">
        <v>42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x14ac:dyDescent="0.2">
      <c r="A5" s="448" t="s">
        <v>3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1" customHeight="1" x14ac:dyDescent="0.2">
      <c r="A7" s="184"/>
      <c r="B7" s="184"/>
      <c r="C7" s="449" t="s">
        <v>69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8"/>
      <c r="P7" s="8"/>
      <c r="Q7" s="455" t="s">
        <v>69</v>
      </c>
      <c r="R7" s="439"/>
      <c r="S7" s="440"/>
      <c r="T7" s="440"/>
      <c r="U7" s="440"/>
      <c r="V7" s="440"/>
      <c r="W7" s="456"/>
      <c r="X7" s="440"/>
      <c r="Y7" s="440"/>
      <c r="Z7" s="440"/>
      <c r="AA7" s="440"/>
      <c r="AB7" s="440"/>
    </row>
    <row r="8" spans="1:28" ht="14.1" customHeight="1" x14ac:dyDescent="0.2">
      <c r="A8" s="127"/>
      <c r="B8" s="127"/>
      <c r="C8" s="457" t="s">
        <v>5</v>
      </c>
      <c r="D8" s="444"/>
      <c r="E8" s="444"/>
      <c r="F8" s="444"/>
      <c r="G8" s="444"/>
      <c r="H8" s="127"/>
      <c r="I8" s="127"/>
      <c r="J8" s="457" t="s">
        <v>7</v>
      </c>
      <c r="K8" s="444"/>
      <c r="L8" s="444"/>
      <c r="M8" s="444"/>
      <c r="N8" s="444"/>
      <c r="O8" s="2"/>
      <c r="P8" s="2"/>
      <c r="Q8" s="445" t="s">
        <v>5</v>
      </c>
      <c r="R8" s="446"/>
      <c r="S8" s="446"/>
      <c r="T8" s="446"/>
      <c r="U8" s="446"/>
      <c r="V8" s="2"/>
      <c r="W8" s="2"/>
      <c r="X8" s="445" t="s">
        <v>7</v>
      </c>
      <c r="Y8" s="446"/>
      <c r="Z8" s="446"/>
      <c r="AA8" s="446"/>
      <c r="AB8" s="446"/>
    </row>
    <row r="9" spans="1:28" ht="51" x14ac:dyDescent="0.2">
      <c r="A9" s="128"/>
      <c r="B9" s="130"/>
      <c r="C9" s="129" t="s">
        <v>104</v>
      </c>
      <c r="D9" s="130"/>
      <c r="E9" s="129" t="s">
        <v>70</v>
      </c>
      <c r="F9" s="128"/>
      <c r="G9" s="129" t="s">
        <v>105</v>
      </c>
      <c r="H9" s="131"/>
      <c r="I9" s="130"/>
      <c r="J9" s="129" t="s">
        <v>104</v>
      </c>
      <c r="K9" s="130"/>
      <c r="L9" s="129" t="s">
        <v>70</v>
      </c>
      <c r="M9" s="128"/>
      <c r="N9" s="129" t="s">
        <v>105</v>
      </c>
      <c r="O9" s="31"/>
      <c r="P9" s="30"/>
      <c r="Q9" s="6" t="s">
        <v>71</v>
      </c>
      <c r="R9" s="30"/>
      <c r="S9" s="6" t="s">
        <v>70</v>
      </c>
      <c r="T9" s="5"/>
      <c r="U9" s="6" t="s">
        <v>72</v>
      </c>
      <c r="V9" s="31"/>
      <c r="W9" s="30"/>
      <c r="X9" s="6" t="s">
        <v>73</v>
      </c>
      <c r="Y9" s="30"/>
      <c r="Z9" s="6" t="s">
        <v>70</v>
      </c>
      <c r="AA9" s="5"/>
      <c r="AB9" s="6" t="s">
        <v>74</v>
      </c>
    </row>
    <row r="10" spans="1:28" ht="15" customHeight="1" x14ac:dyDescent="0.2">
      <c r="A10" s="176" t="s">
        <v>75</v>
      </c>
      <c r="B10" s="177"/>
      <c r="C10" s="185">
        <v>156362</v>
      </c>
      <c r="D10" s="177"/>
      <c r="E10" s="186">
        <v>182</v>
      </c>
      <c r="F10" s="177"/>
      <c r="G10" s="187">
        <v>4.720527437044238E-3</v>
      </c>
      <c r="H10" s="188"/>
      <c r="I10" s="177"/>
      <c r="J10" s="185">
        <v>162789</v>
      </c>
      <c r="K10" s="177"/>
      <c r="L10" s="186">
        <v>231</v>
      </c>
      <c r="M10" s="177"/>
      <c r="N10" s="189">
        <v>5.7999999999999996E-3</v>
      </c>
      <c r="O10" s="73"/>
      <c r="P10" s="10"/>
      <c r="Q10" s="9">
        <v>160230</v>
      </c>
      <c r="R10" s="10"/>
      <c r="S10" s="9">
        <v>675</v>
      </c>
      <c r="T10" s="10"/>
      <c r="U10" s="74" t="e">
        <f>(S10/Q10)*(#REF!/#REF!)</f>
        <v>#REF!</v>
      </c>
      <c r="V10" s="73"/>
      <c r="W10" s="10"/>
      <c r="X10" s="9">
        <v>164758</v>
      </c>
      <c r="Y10" s="10"/>
      <c r="Z10" s="9">
        <v>724</v>
      </c>
      <c r="AA10" s="10"/>
      <c r="AB10" s="74">
        <v>5.8999999999999999E-3</v>
      </c>
    </row>
    <row r="11" spans="1:28" ht="15" customHeight="1" x14ac:dyDescent="0.2">
      <c r="A11" s="183" t="s">
        <v>76</v>
      </c>
      <c r="B11" s="128"/>
      <c r="C11" s="128"/>
      <c r="D11" s="128"/>
      <c r="E11" s="178">
        <v>0</v>
      </c>
      <c r="F11" s="128"/>
      <c r="G11" s="190"/>
      <c r="H11" s="191"/>
      <c r="I11" s="128"/>
      <c r="J11" s="128"/>
      <c r="K11" s="128"/>
      <c r="L11" s="178">
        <v>-8</v>
      </c>
      <c r="M11" s="128"/>
      <c r="N11" s="190"/>
      <c r="O11" s="76"/>
      <c r="P11" s="5"/>
      <c r="Q11" s="7"/>
      <c r="R11" s="5"/>
      <c r="S11" s="12">
        <v>-10</v>
      </c>
      <c r="T11" s="5"/>
      <c r="U11" s="75"/>
      <c r="V11" s="76"/>
      <c r="W11" s="5"/>
      <c r="X11" s="5"/>
      <c r="Y11" s="5"/>
      <c r="Z11" s="12">
        <v>-193</v>
      </c>
      <c r="AA11" s="5"/>
      <c r="AB11" s="75"/>
    </row>
    <row r="12" spans="1:28" ht="15" customHeight="1" x14ac:dyDescent="0.2">
      <c r="A12" s="176" t="s">
        <v>77</v>
      </c>
      <c r="B12" s="177"/>
      <c r="C12" s="179">
        <v>156362</v>
      </c>
      <c r="D12" s="177"/>
      <c r="E12" s="179">
        <v>182</v>
      </c>
      <c r="F12" s="177"/>
      <c r="G12" s="189">
        <v>4.720527437044238E-3</v>
      </c>
      <c r="H12" s="188"/>
      <c r="I12" s="177"/>
      <c r="J12" s="179">
        <v>162789</v>
      </c>
      <c r="K12" s="177"/>
      <c r="L12" s="179">
        <v>223</v>
      </c>
      <c r="M12" s="177"/>
      <c r="N12" s="189">
        <v>5.5999999999999999E-3</v>
      </c>
      <c r="O12" s="73"/>
      <c r="P12" s="10"/>
      <c r="Q12" s="11">
        <v>160230</v>
      </c>
      <c r="R12" s="10"/>
      <c r="S12" s="11">
        <v>665</v>
      </c>
      <c r="T12" s="10"/>
      <c r="U12" s="74" t="e">
        <f>(S12/Q12)*(#REF!/#REF!)</f>
        <v>#REF!</v>
      </c>
      <c r="V12" s="73"/>
      <c r="W12" s="10"/>
      <c r="X12" s="11">
        <f>SUM(X10:X11)</f>
        <v>164758</v>
      </c>
      <c r="Y12" s="10"/>
      <c r="Z12" s="11">
        <f>SUM(Z10:Z11)</f>
        <v>531</v>
      </c>
      <c r="AA12" s="10"/>
      <c r="AB12" s="74">
        <v>4.3E-3</v>
      </c>
    </row>
    <row r="13" spans="1:28" ht="15" customHeight="1" x14ac:dyDescent="0.2">
      <c r="A13" s="140" t="s">
        <v>78</v>
      </c>
      <c r="B13" s="127"/>
      <c r="C13" s="141">
        <v>196950</v>
      </c>
      <c r="D13" s="127"/>
      <c r="E13" s="141">
        <v>63</v>
      </c>
      <c r="F13" s="127"/>
      <c r="G13" s="142">
        <v>1.2972835745112972E-3</v>
      </c>
      <c r="H13" s="133"/>
      <c r="I13" s="127"/>
      <c r="J13" s="141">
        <v>140054</v>
      </c>
      <c r="K13" s="127"/>
      <c r="L13" s="141">
        <v>55</v>
      </c>
      <c r="M13" s="127"/>
      <c r="N13" s="142">
        <v>1.6000000000000001E-3</v>
      </c>
      <c r="O13" s="33"/>
      <c r="P13" s="2"/>
      <c r="Q13" s="13">
        <v>151579</v>
      </c>
      <c r="R13" s="2"/>
      <c r="S13" s="13">
        <v>163</v>
      </c>
      <c r="T13" s="2"/>
      <c r="U13" s="40" t="e">
        <f>(S13/Q13)*(#REF!/#REF!)</f>
        <v>#REF!</v>
      </c>
      <c r="V13" s="33"/>
      <c r="W13" s="2"/>
      <c r="X13" s="13">
        <v>112528</v>
      </c>
      <c r="Y13" s="2"/>
      <c r="Z13" s="13">
        <v>160</v>
      </c>
      <c r="AA13" s="2"/>
      <c r="AB13" s="40">
        <v>1.9E-3</v>
      </c>
    </row>
    <row r="14" spans="1:28" ht="15" customHeight="1" x14ac:dyDescent="0.2">
      <c r="A14" s="176" t="s">
        <v>106</v>
      </c>
      <c r="B14" s="177"/>
      <c r="C14" s="179">
        <v>222669</v>
      </c>
      <c r="D14" s="177"/>
      <c r="E14" s="179">
        <v>178</v>
      </c>
      <c r="F14" s="177"/>
      <c r="G14" s="189">
        <v>3.2419819951986528E-3</v>
      </c>
      <c r="H14" s="188"/>
      <c r="I14" s="177"/>
      <c r="J14" s="179">
        <v>202416</v>
      </c>
      <c r="K14" s="177"/>
      <c r="L14" s="179">
        <v>170</v>
      </c>
      <c r="M14" s="177"/>
      <c r="N14" s="189">
        <v>3.3999999999999998E-3</v>
      </c>
      <c r="O14" s="73"/>
      <c r="P14" s="10"/>
      <c r="Q14" s="11">
        <v>214058</v>
      </c>
      <c r="R14" s="10"/>
      <c r="S14" s="11">
        <v>528</v>
      </c>
      <c r="T14" s="10"/>
      <c r="U14" s="74" t="e">
        <f>(S14/Q14)*(#REF!/#REF!)</f>
        <v>#REF!</v>
      </c>
      <c r="V14" s="73"/>
      <c r="W14" s="10"/>
      <c r="X14" s="11">
        <v>199758</v>
      </c>
      <c r="Y14" s="10"/>
      <c r="Z14" s="11">
        <v>508</v>
      </c>
      <c r="AA14" s="10"/>
      <c r="AB14" s="74">
        <v>3.3999999999999998E-3</v>
      </c>
    </row>
    <row r="15" spans="1:28" ht="15" customHeight="1" x14ac:dyDescent="0.2">
      <c r="A15" s="140" t="s">
        <v>107</v>
      </c>
      <c r="B15" s="127"/>
      <c r="C15" s="141">
        <v>319722</v>
      </c>
      <c r="D15" s="127"/>
      <c r="E15" s="141">
        <v>70</v>
      </c>
      <c r="F15" s="127"/>
      <c r="G15" s="142">
        <v>8.8792416189342261E-4</v>
      </c>
      <c r="H15" s="133"/>
      <c r="I15" s="127"/>
      <c r="J15" s="141">
        <v>272626</v>
      </c>
      <c r="K15" s="127"/>
      <c r="L15" s="141">
        <v>58</v>
      </c>
      <c r="M15" s="127"/>
      <c r="N15" s="142">
        <v>8.9999999999999998E-4</v>
      </c>
      <c r="O15" s="33"/>
      <c r="P15" s="2"/>
      <c r="Q15" s="13">
        <v>278479</v>
      </c>
      <c r="R15" s="2"/>
      <c r="S15" s="13">
        <v>182</v>
      </c>
      <c r="T15" s="2"/>
      <c r="U15" s="40" t="e">
        <f>(S15/Q15)*(#REF!/#REF!)</f>
        <v>#REF!</v>
      </c>
      <c r="V15" s="33"/>
      <c r="W15" s="2"/>
      <c r="X15" s="13">
        <v>251211</v>
      </c>
      <c r="Y15" s="2"/>
      <c r="Z15" s="13">
        <v>163</v>
      </c>
      <c r="AA15" s="2"/>
      <c r="AB15" s="40">
        <v>8.9999999999999998E-4</v>
      </c>
    </row>
    <row r="16" spans="1:28" ht="15" customHeight="1" x14ac:dyDescent="0.2">
      <c r="A16" s="180" t="s">
        <v>108</v>
      </c>
      <c r="B16" s="182"/>
      <c r="C16" s="192">
        <v>895703</v>
      </c>
      <c r="D16" s="182"/>
      <c r="E16" s="181">
        <v>493</v>
      </c>
      <c r="F16" s="182"/>
      <c r="G16" s="193">
        <v>2.232200728242385E-3</v>
      </c>
      <c r="H16" s="194"/>
      <c r="I16" s="182"/>
      <c r="J16" s="192">
        <v>777885</v>
      </c>
      <c r="K16" s="182"/>
      <c r="L16" s="181">
        <v>506</v>
      </c>
      <c r="M16" s="182"/>
      <c r="N16" s="193">
        <v>2.5999999999999999E-3</v>
      </c>
      <c r="O16" s="78"/>
      <c r="P16" s="19"/>
      <c r="Q16" s="79">
        <v>804346</v>
      </c>
      <c r="R16" s="19"/>
      <c r="S16" s="18">
        <v>1538</v>
      </c>
      <c r="T16" s="19"/>
      <c r="U16" s="77" t="e">
        <f>(S16/Q16)*(#REF!/#REF!)</f>
        <v>#REF!</v>
      </c>
      <c r="V16" s="78"/>
      <c r="W16" s="19"/>
      <c r="X16" s="79">
        <f>SUM(X12:X15)</f>
        <v>728255</v>
      </c>
      <c r="Y16" s="19"/>
      <c r="Z16" s="18">
        <f>SUM(Z12:Z15)</f>
        <v>1362</v>
      </c>
      <c r="AA16" s="19"/>
      <c r="AB16" s="77">
        <v>2.5000000000000001E-3</v>
      </c>
    </row>
    <row r="17" spans="1:28" ht="15" customHeight="1" x14ac:dyDescent="0.2">
      <c r="A17" s="140" t="s">
        <v>109</v>
      </c>
      <c r="B17" s="127"/>
      <c r="C17" s="127"/>
      <c r="D17" s="127"/>
      <c r="E17" s="127"/>
      <c r="F17" s="127"/>
      <c r="G17" s="156"/>
      <c r="H17" s="133"/>
      <c r="I17" s="127"/>
      <c r="J17" s="127"/>
      <c r="K17" s="127"/>
      <c r="L17" s="127"/>
      <c r="M17" s="127"/>
      <c r="N17" s="156"/>
      <c r="O17" s="33"/>
      <c r="P17" s="2"/>
      <c r="Q17" s="4"/>
      <c r="R17" s="2"/>
      <c r="S17" s="4"/>
      <c r="T17" s="2"/>
      <c r="U17" s="60"/>
      <c r="V17" s="33"/>
      <c r="W17" s="2"/>
      <c r="X17" s="2"/>
      <c r="Y17" s="2"/>
      <c r="Z17" s="2"/>
      <c r="AA17" s="2"/>
      <c r="AB17" s="60"/>
    </row>
    <row r="18" spans="1:28" ht="15" customHeight="1" x14ac:dyDescent="0.2">
      <c r="A18" s="195" t="s">
        <v>79</v>
      </c>
      <c r="B18" s="177"/>
      <c r="C18" s="186">
        <v>224760</v>
      </c>
      <c r="D18" s="177"/>
      <c r="E18" s="179">
        <v>282</v>
      </c>
      <c r="F18" s="177"/>
      <c r="G18" s="189">
        <v>5.0883905795811833E-3</v>
      </c>
      <c r="H18" s="188"/>
      <c r="I18" s="177"/>
      <c r="J18" s="186">
        <v>191775</v>
      </c>
      <c r="K18" s="177"/>
      <c r="L18" s="179">
        <v>244</v>
      </c>
      <c r="M18" s="177"/>
      <c r="N18" s="189">
        <v>5.1999999999999998E-3</v>
      </c>
      <c r="O18" s="73"/>
      <c r="P18" s="10"/>
      <c r="Q18" s="9">
        <v>199468</v>
      </c>
      <c r="R18" s="10"/>
      <c r="S18" s="11">
        <v>765</v>
      </c>
      <c r="T18" s="10"/>
      <c r="U18" s="74" t="e">
        <f>(S18/Q18)*(#REF!/#REF!)</f>
        <v>#REF!</v>
      </c>
      <c r="V18" s="73"/>
      <c r="W18" s="10"/>
      <c r="X18" s="9">
        <v>175210</v>
      </c>
      <c r="Y18" s="10"/>
      <c r="Z18" s="11">
        <v>678</v>
      </c>
      <c r="AA18" s="10"/>
      <c r="AB18" s="74">
        <v>5.1999999999999998E-3</v>
      </c>
    </row>
    <row r="19" spans="1:28" ht="15" customHeight="1" x14ac:dyDescent="0.2">
      <c r="A19" s="196" t="s">
        <v>80</v>
      </c>
      <c r="B19" s="128"/>
      <c r="C19" s="178">
        <v>59762</v>
      </c>
      <c r="D19" s="128"/>
      <c r="E19" s="178">
        <v>0</v>
      </c>
      <c r="F19" s="128"/>
      <c r="G19" s="178">
        <v>0</v>
      </c>
      <c r="H19" s="191"/>
      <c r="I19" s="128"/>
      <c r="J19" s="178">
        <v>42722</v>
      </c>
      <c r="K19" s="128"/>
      <c r="L19" s="178">
        <v>0</v>
      </c>
      <c r="M19" s="128"/>
      <c r="N19" s="178">
        <v>0</v>
      </c>
      <c r="O19" s="33"/>
      <c r="P19" s="2"/>
      <c r="Q19" s="20"/>
      <c r="R19" s="2"/>
      <c r="S19" s="80"/>
      <c r="T19" s="2"/>
      <c r="U19" s="42"/>
      <c r="V19" s="33"/>
      <c r="W19" s="2"/>
      <c r="X19" s="20"/>
      <c r="Y19" s="2"/>
      <c r="Z19" s="20"/>
      <c r="AA19" s="2"/>
      <c r="AB19" s="42"/>
    </row>
    <row r="20" spans="1:28" ht="15" hidden="1" customHeight="1" x14ac:dyDescent="0.2">
      <c r="A20" s="195" t="s">
        <v>81</v>
      </c>
      <c r="B20" s="177"/>
      <c r="C20" s="179">
        <v>0</v>
      </c>
      <c r="D20" s="177"/>
      <c r="E20" s="179">
        <v>0</v>
      </c>
      <c r="F20" s="177"/>
      <c r="G20" s="197" t="e">
        <v>#DIV/0!</v>
      </c>
      <c r="H20" s="188"/>
      <c r="I20" s="177"/>
      <c r="J20" s="179">
        <v>0</v>
      </c>
      <c r="K20" s="177"/>
      <c r="L20" s="179">
        <v>0</v>
      </c>
      <c r="M20" s="177"/>
      <c r="N20" s="189">
        <v>0</v>
      </c>
      <c r="O20" s="73"/>
      <c r="P20" s="10"/>
      <c r="Q20" s="11">
        <v>17740</v>
      </c>
      <c r="R20" s="10"/>
      <c r="S20" s="81">
        <v>0</v>
      </c>
      <c r="T20" s="10"/>
      <c r="U20" s="82" t="e">
        <f>(S20/Q20)*(#REF!/#REF!)</f>
        <v>#REF!</v>
      </c>
      <c r="V20" s="73"/>
      <c r="W20" s="10"/>
      <c r="X20" s="11">
        <v>6662</v>
      </c>
      <c r="Y20" s="10"/>
      <c r="Z20" s="11">
        <v>0</v>
      </c>
      <c r="AA20" s="10"/>
      <c r="AB20" s="82">
        <v>0</v>
      </c>
    </row>
    <row r="21" spans="1:28" ht="15" hidden="1" customHeight="1" x14ac:dyDescent="0.2">
      <c r="A21" s="198" t="s">
        <v>82</v>
      </c>
      <c r="B21" s="127"/>
      <c r="C21" s="141">
        <v>0</v>
      </c>
      <c r="D21" s="127"/>
      <c r="E21" s="141">
        <v>0</v>
      </c>
      <c r="F21" s="127"/>
      <c r="G21" s="199" t="e">
        <v>#DIV/0!</v>
      </c>
      <c r="H21" s="133"/>
      <c r="I21" s="127"/>
      <c r="J21" s="141">
        <v>0</v>
      </c>
      <c r="K21" s="127"/>
      <c r="L21" s="141">
        <v>0</v>
      </c>
      <c r="M21" s="200">
        <v>0</v>
      </c>
      <c r="N21" s="142">
        <v>0</v>
      </c>
      <c r="O21" s="33"/>
      <c r="P21" s="2"/>
      <c r="Q21" s="13">
        <v>18267</v>
      </c>
      <c r="R21" s="2"/>
      <c r="S21" s="83">
        <v>0</v>
      </c>
      <c r="T21" s="2"/>
      <c r="U21" s="84" t="e">
        <f>(S21/Q21)*(#REF!/#REF!)</f>
        <v>#REF!</v>
      </c>
      <c r="V21" s="33"/>
      <c r="W21" s="2"/>
      <c r="X21" s="13">
        <v>16901</v>
      </c>
      <c r="Y21" s="2"/>
      <c r="Z21" s="13">
        <v>0</v>
      </c>
      <c r="AA21" s="2"/>
      <c r="AB21" s="85">
        <v>0</v>
      </c>
    </row>
    <row r="22" spans="1:28" ht="15" customHeight="1" x14ac:dyDescent="0.2">
      <c r="A22" s="180" t="s">
        <v>275</v>
      </c>
      <c r="B22" s="182"/>
      <c r="C22" s="212">
        <v>284522</v>
      </c>
      <c r="D22" s="182"/>
      <c r="E22" s="181">
        <v>282</v>
      </c>
      <c r="F22" s="182"/>
      <c r="G22" s="193">
        <v>4.019607153986921E-3</v>
      </c>
      <c r="H22" s="194"/>
      <c r="I22" s="182"/>
      <c r="J22" s="212">
        <v>234497</v>
      </c>
      <c r="K22" s="182"/>
      <c r="L22" s="181">
        <v>244</v>
      </c>
      <c r="M22" s="182"/>
      <c r="N22" s="193">
        <v>4.1999999999999997E-3</v>
      </c>
      <c r="O22" s="78"/>
      <c r="P22" s="19"/>
      <c r="Q22" s="79">
        <v>235475</v>
      </c>
      <c r="R22" s="19"/>
      <c r="S22" s="18">
        <v>765</v>
      </c>
      <c r="T22" s="19"/>
      <c r="U22" s="77" t="e">
        <f>(S22/Q22)*(#REF!/#REF!)</f>
        <v>#REF!</v>
      </c>
      <c r="V22" s="78"/>
      <c r="W22" s="19"/>
      <c r="X22" s="79">
        <f>SUM(X18:X21)</f>
        <v>198773</v>
      </c>
      <c r="Y22" s="19"/>
      <c r="Z22" s="18">
        <f>SUM(Z18:Z21)</f>
        <v>678</v>
      </c>
      <c r="AA22" s="19"/>
      <c r="AB22" s="77">
        <v>4.5999999999999999E-3</v>
      </c>
    </row>
    <row r="23" spans="1:28" ht="15" customHeight="1" x14ac:dyDescent="0.2">
      <c r="A23" s="140" t="s">
        <v>110</v>
      </c>
      <c r="B23" s="127"/>
      <c r="C23" s="155">
        <v>426012</v>
      </c>
      <c r="D23" s="127"/>
      <c r="E23" s="141">
        <v>66</v>
      </c>
      <c r="F23" s="127"/>
      <c r="G23" s="142">
        <v>6.2830780979565516E-4</v>
      </c>
      <c r="H23" s="133"/>
      <c r="I23" s="127"/>
      <c r="J23" s="155">
        <v>388739</v>
      </c>
      <c r="K23" s="127"/>
      <c r="L23" s="141">
        <v>61</v>
      </c>
      <c r="M23" s="127"/>
      <c r="N23" s="142">
        <v>5.9999999999999995E-4</v>
      </c>
      <c r="O23" s="33"/>
      <c r="P23" s="2"/>
      <c r="Q23" s="13">
        <v>406442</v>
      </c>
      <c r="R23" s="2"/>
      <c r="S23" s="13">
        <v>192</v>
      </c>
      <c r="T23" s="2"/>
      <c r="U23" s="45">
        <v>5.9999999999999995E-4</v>
      </c>
      <c r="V23" s="33"/>
      <c r="W23" s="2"/>
      <c r="X23" s="13">
        <v>335555</v>
      </c>
      <c r="Y23" s="2"/>
      <c r="Z23" s="13">
        <v>176</v>
      </c>
      <c r="AA23" s="2"/>
      <c r="AB23" s="40">
        <v>6.9999999999999999E-4</v>
      </c>
    </row>
    <row r="24" spans="1:28" ht="15" customHeight="1" x14ac:dyDescent="0.2">
      <c r="A24" s="201" t="s">
        <v>111</v>
      </c>
      <c r="B24" s="202"/>
      <c r="C24" s="202"/>
      <c r="D24" s="202"/>
      <c r="E24" s="203">
        <v>10</v>
      </c>
      <c r="F24" s="202"/>
      <c r="G24" s="204"/>
      <c r="H24" s="205"/>
      <c r="I24" s="202"/>
      <c r="J24" s="202"/>
      <c r="K24" s="202"/>
      <c r="L24" s="203">
        <v>12</v>
      </c>
      <c r="M24" s="202"/>
      <c r="N24" s="204"/>
      <c r="O24" s="88"/>
      <c r="P24" s="86"/>
      <c r="Q24" s="86"/>
      <c r="R24" s="86"/>
      <c r="S24" s="15">
        <v>34</v>
      </c>
      <c r="T24" s="86"/>
      <c r="U24" s="87"/>
      <c r="V24" s="88"/>
      <c r="W24" s="86"/>
      <c r="X24" s="86"/>
      <c r="Y24" s="86"/>
      <c r="Z24" s="15">
        <v>38</v>
      </c>
      <c r="AA24" s="86"/>
      <c r="AB24" s="87"/>
    </row>
    <row r="25" spans="1:28" ht="15" customHeight="1" thickBot="1" x14ac:dyDescent="0.25">
      <c r="A25" s="206" t="s">
        <v>83</v>
      </c>
      <c r="B25" s="207"/>
      <c r="C25" s="207"/>
      <c r="D25" s="208"/>
      <c r="E25" s="209">
        <v>851</v>
      </c>
      <c r="F25" s="207"/>
      <c r="G25" s="210"/>
      <c r="H25" s="211"/>
      <c r="I25" s="207"/>
      <c r="J25" s="207"/>
      <c r="K25" s="208"/>
      <c r="L25" s="209">
        <v>823</v>
      </c>
      <c r="M25" s="207"/>
      <c r="N25" s="210"/>
      <c r="O25" s="57"/>
      <c r="P25" s="55"/>
      <c r="Q25" s="55"/>
      <c r="R25" s="70"/>
      <c r="S25" s="90">
        <v>2529</v>
      </c>
      <c r="T25" s="55"/>
      <c r="U25" s="89"/>
      <c r="V25" s="57"/>
      <c r="W25" s="55"/>
      <c r="X25" s="55"/>
      <c r="Y25" s="70"/>
      <c r="Z25" s="90">
        <f>Z16+Z22+Z23+Z24</f>
        <v>2254</v>
      </c>
      <c r="AA25" s="55"/>
      <c r="AB25" s="89"/>
    </row>
    <row r="26" spans="1:28" ht="15" customHeight="1" thickTop="1" x14ac:dyDescent="0.2">
      <c r="A26" s="453" t="s">
        <v>177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</row>
    <row r="27" spans="1:28" x14ac:dyDescent="0.2">
      <c r="A27" s="421" t="s">
        <v>174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434" t="s">
        <v>249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</row>
    <row r="29" spans="1:28" x14ac:dyDescent="0.2">
      <c r="A29" s="434" t="s">
        <v>250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</row>
    <row r="30" spans="1:28" s="116" customFormat="1" ht="11.25" x14ac:dyDescent="0.2">
      <c r="A30" s="434" t="s">
        <v>253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</row>
    <row r="31" spans="1:28" s="116" customFormat="1" ht="11.25" x14ac:dyDescent="0.2">
      <c r="A31" s="434" t="s">
        <v>251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</row>
    <row r="32" spans="1:28" s="116" customFormat="1" ht="11.25" x14ac:dyDescent="0.2">
      <c r="A32" s="434" t="s">
        <v>254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</row>
    <row r="33" spans="1:14" s="116" customFormat="1" ht="11.25" x14ac:dyDescent="0.2">
      <c r="A33" s="434" t="s">
        <v>252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</row>
    <row r="34" spans="1:14" s="116" customFormat="1" ht="11.25" x14ac:dyDescent="0.2">
      <c r="A34" s="421" t="s">
        <v>175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</row>
    <row r="35" spans="1:14" s="116" customFormat="1" ht="11.25" x14ac:dyDescent="0.2">
      <c r="A35" s="434" t="s">
        <v>176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</row>
    <row r="36" spans="1:14" s="116" customFormat="1" ht="11.25" x14ac:dyDescent="0.2"/>
    <row r="37" spans="1:14" s="116" customFormat="1" ht="11.25" x14ac:dyDescent="0.2"/>
    <row r="38" spans="1:14" s="116" customFormat="1" ht="11.25" x14ac:dyDescent="0.2"/>
    <row r="39" spans="1:14" s="116" customFormat="1" ht="11.25" x14ac:dyDescent="0.2"/>
    <row r="40" spans="1:14" s="116" customFormat="1" ht="11.25" x14ac:dyDescent="0.2"/>
    <row r="41" spans="1:14" s="116" customFormat="1" ht="11.25" x14ac:dyDescent="0.2"/>
    <row r="42" spans="1:14" s="116" customFormat="1" ht="11.25" x14ac:dyDescent="0.2"/>
    <row r="43" spans="1:14" s="116" customFormat="1" ht="11.25" x14ac:dyDescent="0.2"/>
  </sheetData>
  <mergeCells count="20">
    <mergeCell ref="A2:N2"/>
    <mergeCell ref="A3:N3"/>
    <mergeCell ref="A4:N4"/>
    <mergeCell ref="A5:N5"/>
    <mergeCell ref="C7:N7"/>
    <mergeCell ref="A28:N28"/>
    <mergeCell ref="A27:N27"/>
    <mergeCell ref="A26:N26"/>
    <mergeCell ref="Q7:AB7"/>
    <mergeCell ref="C8:G8"/>
    <mergeCell ref="J8:N8"/>
    <mergeCell ref="Q8:U8"/>
    <mergeCell ref="X8:AB8"/>
    <mergeCell ref="A34:N34"/>
    <mergeCell ref="A35:N35"/>
    <mergeCell ref="A29:N29"/>
    <mergeCell ref="A32:N32"/>
    <mergeCell ref="A33:N33"/>
    <mergeCell ref="A31:N31"/>
    <mergeCell ref="A30:N30"/>
  </mergeCells>
  <pageMargins left="0.7" right="0.7" top="0.75" bottom="0.75" header="0.3" footer="0.3"/>
  <pageSetup scale="86" orientation="portrait" r:id="rId1"/>
  <ignoredErrors>
    <ignoredError sqref="C8:N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/>
  </sheetViews>
  <sheetFormatPr defaultColWidth="21.5" defaultRowHeight="12.75" x14ac:dyDescent="0.2"/>
  <cols>
    <col min="1" max="1" width="62.83203125" customWidth="1"/>
    <col min="2" max="2" width="10.33203125" customWidth="1"/>
    <col min="3" max="3" width="2.5" customWidth="1"/>
    <col min="4" max="4" width="10.33203125" customWidth="1"/>
    <col min="5" max="6" width="0.83203125" customWidth="1"/>
    <col min="7" max="7" width="11.1640625" customWidth="1"/>
    <col min="8" max="8" width="1.83203125" customWidth="1"/>
    <col min="9" max="9" width="11.1640625" bestFit="1" customWidth="1"/>
    <col min="10" max="10" width="1.5" customWidth="1"/>
    <col min="11" max="11" width="11.1640625" bestFit="1" customWidth="1"/>
    <col min="12" max="12" width="1.5" customWidth="1"/>
    <col min="13" max="13" width="11.1640625" bestFit="1" customWidth="1"/>
    <col min="14" max="14" width="1.5" customWidth="1"/>
    <col min="15" max="15" width="11.1640625" bestFit="1" customWidth="1"/>
  </cols>
  <sheetData>
    <row r="1" spans="1:15" ht="1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3">
      <c r="A2" s="424" t="s">
        <v>0</v>
      </c>
      <c r="B2" s="428"/>
      <c r="C2" s="428"/>
      <c r="D2" s="428"/>
      <c r="E2" s="429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15" customHeight="1" x14ac:dyDescent="0.25">
      <c r="A3" s="425" t="s">
        <v>84</v>
      </c>
      <c r="B3" s="428"/>
      <c r="C3" s="428"/>
      <c r="D3" s="428"/>
      <c r="E3" s="430"/>
      <c r="F3" s="428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5" customHeight="1" x14ac:dyDescent="0.2">
      <c r="A4" s="448" t="s">
        <v>3</v>
      </c>
      <c r="B4" s="428"/>
      <c r="C4" s="428"/>
      <c r="D4" s="428"/>
      <c r="E4" s="461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95" customHeight="1" x14ac:dyDescent="0.2">
      <c r="A6" s="94"/>
      <c r="B6" s="462" t="s">
        <v>85</v>
      </c>
      <c r="C6" s="463"/>
      <c r="D6" s="463"/>
      <c r="E6" s="213"/>
      <c r="F6" s="214"/>
      <c r="G6" s="413" t="s">
        <v>5</v>
      </c>
      <c r="H6" s="412"/>
      <c r="I6" s="464" t="s">
        <v>7</v>
      </c>
      <c r="J6" s="465"/>
      <c r="K6" s="465" t="s">
        <v>6</v>
      </c>
      <c r="L6" s="465" t="s">
        <v>6</v>
      </c>
      <c r="M6" s="466"/>
      <c r="N6" s="467"/>
      <c r="O6" s="466"/>
    </row>
    <row r="7" spans="1:15" ht="12.95" customHeight="1" x14ac:dyDescent="0.2">
      <c r="A7" s="96"/>
      <c r="B7" s="101" t="s">
        <v>21</v>
      </c>
      <c r="C7" s="94"/>
      <c r="D7" s="102" t="s">
        <v>21</v>
      </c>
      <c r="E7" s="215"/>
      <c r="F7" s="106"/>
      <c r="G7" s="102" t="s">
        <v>22</v>
      </c>
      <c r="H7" s="104"/>
      <c r="I7" s="102" t="s">
        <v>23</v>
      </c>
      <c r="J7" s="104"/>
      <c r="K7" s="102" t="s">
        <v>24</v>
      </c>
      <c r="L7" s="106"/>
      <c r="M7" s="105" t="s">
        <v>25</v>
      </c>
      <c r="N7" s="106"/>
      <c r="O7" s="105" t="s">
        <v>22</v>
      </c>
    </row>
    <row r="8" spans="1:15" ht="12.95" customHeight="1" x14ac:dyDescent="0.2">
      <c r="A8" s="216" t="s">
        <v>86</v>
      </c>
      <c r="B8" s="101" t="s">
        <v>87</v>
      </c>
      <c r="C8" s="94"/>
      <c r="D8" s="102" t="s">
        <v>28</v>
      </c>
      <c r="E8" s="215"/>
      <c r="F8" s="109"/>
      <c r="G8" s="108" t="s">
        <v>29</v>
      </c>
      <c r="H8" s="109"/>
      <c r="I8" s="108" t="s">
        <v>29</v>
      </c>
      <c r="J8" s="109"/>
      <c r="K8" s="108" t="s">
        <v>29</v>
      </c>
      <c r="L8" s="109"/>
      <c r="M8" s="108" t="s">
        <v>29</v>
      </c>
      <c r="N8" s="109"/>
      <c r="O8" s="108" t="s">
        <v>29</v>
      </c>
    </row>
    <row r="9" spans="1:15" ht="12.95" customHeight="1" x14ac:dyDescent="0.2">
      <c r="A9" s="110" t="s">
        <v>88</v>
      </c>
      <c r="B9" s="111"/>
      <c r="C9" s="94"/>
      <c r="D9" s="94"/>
      <c r="E9" s="103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2.95" customHeight="1" x14ac:dyDescent="0.2">
      <c r="A10" s="217" t="s">
        <v>112</v>
      </c>
      <c r="B10" s="218">
        <v>9.9198396793587232E-2</v>
      </c>
      <c r="C10" s="221"/>
      <c r="D10" s="219">
        <v>0.10473313192346431</v>
      </c>
      <c r="E10" s="220"/>
      <c r="F10" s="221"/>
      <c r="G10" s="222">
        <v>219.4</v>
      </c>
      <c r="H10" s="221"/>
      <c r="I10" s="222">
        <v>198.6</v>
      </c>
      <c r="J10" s="221"/>
      <c r="K10" s="222">
        <v>195</v>
      </c>
      <c r="L10" s="221"/>
      <c r="M10" s="222">
        <v>193.7</v>
      </c>
      <c r="N10" s="221"/>
      <c r="O10" s="222">
        <v>199.6</v>
      </c>
    </row>
    <row r="11" spans="1:15" ht="12.95" customHeight="1" x14ac:dyDescent="0.2">
      <c r="A11" s="116" t="s">
        <v>113</v>
      </c>
      <c r="B11" s="117" t="s">
        <v>6</v>
      </c>
      <c r="C11" s="94"/>
      <c r="D11" s="94"/>
      <c r="E11" s="103"/>
      <c r="F11" s="94"/>
      <c r="G11" s="94"/>
      <c r="H11" s="94"/>
      <c r="I11" s="94"/>
      <c r="J11" s="94"/>
      <c r="K11" s="94"/>
      <c r="L11" s="94"/>
      <c r="M11" s="94"/>
      <c r="N11" s="94"/>
      <c r="O11" s="246"/>
    </row>
    <row r="12" spans="1:15" ht="12.95" customHeight="1" x14ac:dyDescent="0.2">
      <c r="A12" s="217" t="s">
        <v>114</v>
      </c>
      <c r="B12" s="218">
        <v>-0.10988336402701046</v>
      </c>
      <c r="C12" s="221"/>
      <c r="D12" s="219">
        <v>-0.11369193154034227</v>
      </c>
      <c r="E12" s="220"/>
      <c r="F12" s="221"/>
      <c r="G12" s="223">
        <v>145</v>
      </c>
      <c r="H12" s="221"/>
      <c r="I12" s="223">
        <v>163.6</v>
      </c>
      <c r="J12" s="221"/>
      <c r="K12" s="223">
        <v>159.19999999999999</v>
      </c>
      <c r="L12" s="221"/>
      <c r="M12" s="223">
        <v>156.19999999999999</v>
      </c>
      <c r="N12" s="221"/>
      <c r="O12" s="223">
        <v>162.9</v>
      </c>
    </row>
    <row r="13" spans="1:15" ht="12.95" customHeight="1" x14ac:dyDescent="0.2">
      <c r="A13" s="116" t="s">
        <v>115</v>
      </c>
      <c r="B13" s="117">
        <v>0.18972895863052799</v>
      </c>
      <c r="C13" s="94"/>
      <c r="D13" s="118">
        <v>1.0909090909090978E-2</v>
      </c>
      <c r="E13" s="103"/>
      <c r="F13" s="94"/>
      <c r="G13" s="124">
        <v>83.4</v>
      </c>
      <c r="H13" s="94"/>
      <c r="I13" s="124">
        <v>82.5</v>
      </c>
      <c r="J13" s="94"/>
      <c r="K13" s="124">
        <v>77.3</v>
      </c>
      <c r="L13" s="94"/>
      <c r="M13" s="124">
        <v>73.3</v>
      </c>
      <c r="N13" s="94"/>
      <c r="O13" s="124">
        <v>70.099999999999994</v>
      </c>
    </row>
    <row r="14" spans="1:15" ht="12.95" customHeight="1" x14ac:dyDescent="0.2">
      <c r="A14" s="224" t="s">
        <v>255</v>
      </c>
      <c r="B14" s="218">
        <v>-1.9742489270386243E-2</v>
      </c>
      <c r="C14" s="221"/>
      <c r="D14" s="219">
        <v>-7.1921982933766712E-2</v>
      </c>
      <c r="E14" s="220"/>
      <c r="F14" s="247"/>
      <c r="G14" s="225">
        <v>228.4</v>
      </c>
      <c r="H14" s="247"/>
      <c r="I14" s="225">
        <v>246.1</v>
      </c>
      <c r="J14" s="247"/>
      <c r="K14" s="225">
        <v>236.5</v>
      </c>
      <c r="L14" s="247"/>
      <c r="M14" s="225">
        <v>229.5</v>
      </c>
      <c r="N14" s="247"/>
      <c r="O14" s="225">
        <v>233</v>
      </c>
    </row>
    <row r="15" spans="1:15" ht="12.95" customHeight="1" x14ac:dyDescent="0.2">
      <c r="A15" s="116" t="s">
        <v>116</v>
      </c>
      <c r="B15" s="117" t="s">
        <v>6</v>
      </c>
      <c r="C15" s="94"/>
      <c r="D15" s="94"/>
      <c r="E15" s="103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2.95" customHeight="1" x14ac:dyDescent="0.2">
      <c r="A16" s="217" t="s">
        <v>117</v>
      </c>
      <c r="B16" s="218">
        <v>8.1503172279160513E-2</v>
      </c>
      <c r="C16" s="221"/>
      <c r="D16" s="219">
        <v>-1.598579040852573E-2</v>
      </c>
      <c r="E16" s="220"/>
      <c r="F16" s="221"/>
      <c r="G16" s="223">
        <v>221.6</v>
      </c>
      <c r="H16" s="221"/>
      <c r="I16" s="223">
        <v>225.2</v>
      </c>
      <c r="J16" s="221"/>
      <c r="K16" s="223">
        <v>221.2</v>
      </c>
      <c r="L16" s="221"/>
      <c r="M16" s="223">
        <v>224.7</v>
      </c>
      <c r="N16" s="221"/>
      <c r="O16" s="223">
        <v>204.9</v>
      </c>
    </row>
    <row r="17" spans="1:15" ht="12.95" customHeight="1" x14ac:dyDescent="0.2">
      <c r="A17" s="290" t="s">
        <v>256</v>
      </c>
      <c r="B17" s="117">
        <v>-9.7215189873417665E-2</v>
      </c>
      <c r="C17" s="94"/>
      <c r="D17" s="118">
        <v>-0.32818387339864347</v>
      </c>
      <c r="E17" s="103"/>
      <c r="F17" s="94"/>
      <c r="G17" s="124">
        <v>178.3</v>
      </c>
      <c r="H17" s="94"/>
      <c r="I17" s="124">
        <v>265.39999999999998</v>
      </c>
      <c r="J17" s="94"/>
      <c r="K17" s="124">
        <v>236.5</v>
      </c>
      <c r="L17" s="94"/>
      <c r="M17" s="124">
        <v>226.4</v>
      </c>
      <c r="N17" s="94"/>
      <c r="O17" s="124">
        <v>197.5</v>
      </c>
    </row>
    <row r="18" spans="1:15" ht="12.95" customHeight="1" x14ac:dyDescent="0.2">
      <c r="A18" s="217" t="s">
        <v>257</v>
      </c>
      <c r="B18" s="218">
        <v>0.16303253941630313</v>
      </c>
      <c r="C18" s="221"/>
      <c r="D18" s="219">
        <v>1.5821857603281503E-2</v>
      </c>
      <c r="E18" s="220"/>
      <c r="F18" s="221"/>
      <c r="G18" s="223">
        <v>693.4</v>
      </c>
      <c r="H18" s="221"/>
      <c r="I18" s="223">
        <v>682.6</v>
      </c>
      <c r="J18" s="221"/>
      <c r="K18" s="223">
        <v>652.5</v>
      </c>
      <c r="L18" s="221"/>
      <c r="M18" s="223">
        <v>609</v>
      </c>
      <c r="N18" s="221"/>
      <c r="O18" s="223">
        <v>596.20000000000005</v>
      </c>
    </row>
    <row r="19" spans="1:15" ht="12.95" customHeight="1" x14ac:dyDescent="0.2">
      <c r="A19" s="121" t="s">
        <v>258</v>
      </c>
      <c r="B19" s="117">
        <v>9.4832765872221045E-2</v>
      </c>
      <c r="C19" s="94"/>
      <c r="D19" s="118">
        <v>-6.8104330037504338E-2</v>
      </c>
      <c r="E19" s="103"/>
      <c r="F19" s="122"/>
      <c r="G19" s="226">
        <v>1093.3</v>
      </c>
      <c r="H19" s="122"/>
      <c r="I19" s="226">
        <v>1173.2</v>
      </c>
      <c r="J19" s="122"/>
      <c r="K19" s="226">
        <v>1110.2</v>
      </c>
      <c r="L19" s="122"/>
      <c r="M19" s="226">
        <v>1060.0999999999999</v>
      </c>
      <c r="N19" s="122"/>
      <c r="O19" s="226">
        <v>998.6</v>
      </c>
    </row>
    <row r="20" spans="1:15" ht="12.95" customHeight="1" x14ac:dyDescent="0.2">
      <c r="A20" s="227" t="s">
        <v>259</v>
      </c>
      <c r="B20" s="218">
        <v>7.3156869113348608E-2</v>
      </c>
      <c r="C20" s="221"/>
      <c r="D20" s="219">
        <v>-6.8766293243147966E-2</v>
      </c>
      <c r="E20" s="220"/>
      <c r="F20" s="248"/>
      <c r="G20" s="228">
        <v>1321.7</v>
      </c>
      <c r="H20" s="248"/>
      <c r="I20" s="228">
        <v>1419.3</v>
      </c>
      <c r="J20" s="248"/>
      <c r="K20" s="228">
        <v>1346.7</v>
      </c>
      <c r="L20" s="248"/>
      <c r="M20" s="228">
        <v>1289.5999999999999</v>
      </c>
      <c r="N20" s="248"/>
      <c r="O20" s="228">
        <v>1231.5999999999999</v>
      </c>
    </row>
    <row r="21" spans="1:15" ht="12.95" customHeight="1" x14ac:dyDescent="0.2">
      <c r="A21" s="116" t="s">
        <v>260</v>
      </c>
      <c r="B21" s="117" t="s">
        <v>6</v>
      </c>
      <c r="C21" s="94"/>
      <c r="D21" s="94"/>
      <c r="E21" s="103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2.95" customHeight="1" x14ac:dyDescent="0.2">
      <c r="A22" s="217" t="s">
        <v>118</v>
      </c>
      <c r="B22" s="218">
        <v>0.50793650793650802</v>
      </c>
      <c r="C22" s="221"/>
      <c r="D22" s="219">
        <v>5.4490413723511662E-2</v>
      </c>
      <c r="E22" s="220"/>
      <c r="F22" s="221"/>
      <c r="G22" s="223">
        <v>104.5</v>
      </c>
      <c r="H22" s="221"/>
      <c r="I22" s="223">
        <v>99.1</v>
      </c>
      <c r="J22" s="221"/>
      <c r="K22" s="223">
        <v>87.8</v>
      </c>
      <c r="L22" s="221"/>
      <c r="M22" s="223">
        <v>78</v>
      </c>
      <c r="N22" s="221"/>
      <c r="O22" s="223">
        <v>69.3</v>
      </c>
    </row>
    <row r="23" spans="1:15" ht="12.95" customHeight="1" x14ac:dyDescent="0.2">
      <c r="A23" s="116" t="s">
        <v>119</v>
      </c>
      <c r="B23" s="117">
        <v>0.29004329004328999</v>
      </c>
      <c r="C23" s="94"/>
      <c r="D23" s="118">
        <v>3.8327526132404234E-2</v>
      </c>
      <c r="E23" s="103"/>
      <c r="F23" s="94"/>
      <c r="G23" s="124">
        <v>29.8</v>
      </c>
      <c r="H23" s="94"/>
      <c r="I23" s="124">
        <v>28.7</v>
      </c>
      <c r="J23" s="94"/>
      <c r="K23" s="124">
        <v>26.6</v>
      </c>
      <c r="L23" s="94"/>
      <c r="M23" s="124">
        <v>24.9</v>
      </c>
      <c r="N23" s="94"/>
      <c r="O23" s="124">
        <v>23.1</v>
      </c>
    </row>
    <row r="24" spans="1:15" ht="12.95" customHeight="1" x14ac:dyDescent="0.2">
      <c r="A24" s="217" t="s">
        <v>261</v>
      </c>
      <c r="B24" s="218">
        <v>0.22451361867704275</v>
      </c>
      <c r="C24" s="221"/>
      <c r="D24" s="219">
        <v>1.9106217616580237E-2</v>
      </c>
      <c r="E24" s="220"/>
      <c r="F24" s="221"/>
      <c r="G24" s="223">
        <v>314.7</v>
      </c>
      <c r="H24" s="221"/>
      <c r="I24" s="223">
        <v>308.8</v>
      </c>
      <c r="J24" s="221"/>
      <c r="K24" s="223">
        <v>286.7</v>
      </c>
      <c r="L24" s="221"/>
      <c r="M24" s="223">
        <v>270.2</v>
      </c>
      <c r="N24" s="221"/>
      <c r="O24" s="223">
        <v>257</v>
      </c>
    </row>
    <row r="25" spans="1:15" ht="12.95" customHeight="1" x14ac:dyDescent="0.2">
      <c r="A25" s="121" t="s">
        <v>262</v>
      </c>
      <c r="B25" s="117">
        <v>0.28506010303377227</v>
      </c>
      <c r="C25" s="94"/>
      <c r="D25" s="118">
        <v>2.8401282638570721E-2</v>
      </c>
      <c r="E25" s="103"/>
      <c r="F25" s="94"/>
      <c r="G25" s="226">
        <v>449</v>
      </c>
      <c r="H25" s="122"/>
      <c r="I25" s="226">
        <v>436.6</v>
      </c>
      <c r="J25" s="122"/>
      <c r="K25" s="226">
        <v>401.1</v>
      </c>
      <c r="L25" s="122"/>
      <c r="M25" s="226">
        <v>373.1</v>
      </c>
      <c r="N25" s="122"/>
      <c r="O25" s="226">
        <v>349.4</v>
      </c>
    </row>
    <row r="26" spans="1:15" ht="12.95" customHeight="1" x14ac:dyDescent="0.2">
      <c r="A26" s="217" t="s">
        <v>263</v>
      </c>
      <c r="B26" s="218">
        <v>0.14493987442800899</v>
      </c>
      <c r="C26" s="221"/>
      <c r="D26" s="345">
        <v>0</v>
      </c>
      <c r="E26" s="220"/>
      <c r="F26" s="221"/>
      <c r="G26" s="223">
        <v>1075.9000000000001</v>
      </c>
      <c r="H26" s="221"/>
      <c r="I26" s="223">
        <v>1080</v>
      </c>
      <c r="J26" s="221"/>
      <c r="K26" s="223">
        <v>1016.9</v>
      </c>
      <c r="L26" s="221"/>
      <c r="M26" s="223">
        <v>971.4</v>
      </c>
      <c r="N26" s="221"/>
      <c r="O26" s="223">
        <v>939.7</v>
      </c>
    </row>
    <row r="27" spans="1:15" ht="12.95" customHeight="1" x14ac:dyDescent="0.2">
      <c r="A27" s="116" t="s">
        <v>264</v>
      </c>
      <c r="B27" s="117">
        <v>0.18988505747126441</v>
      </c>
      <c r="C27" s="94"/>
      <c r="D27" s="118">
        <v>5.3745928338762287E-2</v>
      </c>
      <c r="E27" s="103"/>
      <c r="F27" s="94"/>
      <c r="G27" s="124">
        <v>258.8</v>
      </c>
      <c r="H27" s="94"/>
      <c r="I27" s="124">
        <v>245.6</v>
      </c>
      <c r="J27" s="94"/>
      <c r="K27" s="124">
        <v>238.4</v>
      </c>
      <c r="L27" s="94"/>
      <c r="M27" s="124">
        <v>229.3</v>
      </c>
      <c r="N27" s="94"/>
      <c r="O27" s="124">
        <v>217.5</v>
      </c>
    </row>
    <row r="28" spans="1:15" ht="12.95" customHeight="1" x14ac:dyDescent="0.2">
      <c r="A28" s="217" t="s">
        <v>265</v>
      </c>
      <c r="B28" s="218">
        <v>0.26797385620915015</v>
      </c>
      <c r="C28" s="221"/>
      <c r="D28" s="219">
        <v>6.0109289617486218E-2</v>
      </c>
      <c r="E28" s="220"/>
      <c r="F28" s="221"/>
      <c r="G28" s="223">
        <v>-19.399999999999999</v>
      </c>
      <c r="H28" s="221"/>
      <c r="I28" s="223">
        <v>-18.3</v>
      </c>
      <c r="J28" s="221"/>
      <c r="K28" s="223">
        <v>-16.899999999999999</v>
      </c>
      <c r="L28" s="221"/>
      <c r="M28" s="223">
        <v>-16.5</v>
      </c>
      <c r="N28" s="221"/>
      <c r="O28" s="223">
        <v>-15.3</v>
      </c>
    </row>
    <row r="29" spans="1:15" ht="12.95" customHeight="1" x14ac:dyDescent="0.2">
      <c r="A29" s="229" t="s">
        <v>120</v>
      </c>
      <c r="B29" s="117">
        <v>0.13101796407185631</v>
      </c>
      <c r="C29" s="94"/>
      <c r="D29" s="118">
        <v>-1.677672675352479E-2</v>
      </c>
      <c r="E29" s="230"/>
      <c r="F29" s="231"/>
      <c r="G29" s="232">
        <v>3305.4</v>
      </c>
      <c r="H29" s="231"/>
      <c r="I29" s="232">
        <v>3361.7999999999997</v>
      </c>
      <c r="J29" s="231"/>
      <c r="K29" s="232">
        <v>3181.2</v>
      </c>
      <c r="L29" s="231"/>
      <c r="M29" s="232">
        <v>3040.6</v>
      </c>
      <c r="N29" s="231"/>
      <c r="O29" s="232">
        <v>2922.5</v>
      </c>
    </row>
    <row r="30" spans="1:15" ht="12.95" customHeight="1" x14ac:dyDescent="0.2">
      <c r="A30" s="233" t="s">
        <v>89</v>
      </c>
      <c r="B30" s="218" t="s">
        <v>6</v>
      </c>
      <c r="C30" s="221"/>
      <c r="D30" s="221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ht="12.95" customHeight="1" x14ac:dyDescent="0.2">
      <c r="A31" s="116" t="s">
        <v>266</v>
      </c>
      <c r="B31" s="117">
        <v>0.11169295612746653</v>
      </c>
      <c r="C31" s="94"/>
      <c r="D31" s="118">
        <v>-3.8710033684908128E-2</v>
      </c>
      <c r="E31" s="103"/>
      <c r="F31" s="94"/>
      <c r="G31" s="234">
        <v>1740.8</v>
      </c>
      <c r="H31" s="94"/>
      <c r="I31" s="234">
        <v>1810.9</v>
      </c>
      <c r="J31" s="94"/>
      <c r="K31" s="234">
        <v>1707</v>
      </c>
      <c r="L31" s="94"/>
      <c r="M31" s="234">
        <v>1634.1</v>
      </c>
      <c r="N31" s="94"/>
      <c r="O31" s="234">
        <v>1565.9</v>
      </c>
    </row>
    <row r="32" spans="1:15" ht="12.95" customHeight="1" x14ac:dyDescent="0.2">
      <c r="A32" s="217" t="s">
        <v>273</v>
      </c>
      <c r="B32" s="218">
        <v>0.15332448768981277</v>
      </c>
      <c r="C32" s="221"/>
      <c r="D32" s="219">
        <v>8.833580501644088E-3</v>
      </c>
      <c r="E32" s="220"/>
      <c r="F32" s="221"/>
      <c r="G32" s="223">
        <v>1564.6</v>
      </c>
      <c r="H32" s="221"/>
      <c r="I32" s="223">
        <v>1550.9</v>
      </c>
      <c r="J32" s="221"/>
      <c r="K32" s="223">
        <v>1474.2</v>
      </c>
      <c r="L32" s="221"/>
      <c r="M32" s="223">
        <v>1406.5</v>
      </c>
      <c r="N32" s="221"/>
      <c r="O32" s="223">
        <v>1356.6</v>
      </c>
    </row>
    <row r="33" spans="1:15" ht="12.95" customHeight="1" x14ac:dyDescent="0.2">
      <c r="A33" s="229" t="s">
        <v>272</v>
      </c>
      <c r="B33" s="117">
        <v>0.13101796407185617</v>
      </c>
      <c r="C33" s="94"/>
      <c r="D33" s="118">
        <v>-1.6776726753525057E-2</v>
      </c>
      <c r="E33" s="230"/>
      <c r="F33" s="231"/>
      <c r="G33" s="232">
        <v>3305.3999999999996</v>
      </c>
      <c r="H33" s="231"/>
      <c r="I33" s="232">
        <v>3361.8</v>
      </c>
      <c r="J33" s="231"/>
      <c r="K33" s="232">
        <v>3181.2</v>
      </c>
      <c r="L33" s="231"/>
      <c r="M33" s="232">
        <v>3040.6</v>
      </c>
      <c r="N33" s="231"/>
      <c r="O33" s="232">
        <v>2922.5</v>
      </c>
    </row>
    <row r="34" spans="1:15" ht="12.95" customHeight="1" x14ac:dyDescent="0.2">
      <c r="A34" s="217" t="s">
        <v>121</v>
      </c>
      <c r="B34" s="218" t="s">
        <v>6</v>
      </c>
      <c r="C34" s="221"/>
      <c r="D34" s="221"/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ht="12.95" customHeight="1" x14ac:dyDescent="0.2">
      <c r="A35" s="116" t="s">
        <v>122</v>
      </c>
      <c r="B35" s="117" t="s">
        <v>6</v>
      </c>
      <c r="C35" s="94"/>
      <c r="D35" s="94"/>
      <c r="E35" s="103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2.95" customHeight="1" x14ac:dyDescent="0.2">
      <c r="A36" s="217" t="s">
        <v>123</v>
      </c>
      <c r="B36" s="235" t="s">
        <v>30</v>
      </c>
      <c r="C36" s="221"/>
      <c r="D36" s="236" t="s">
        <v>30</v>
      </c>
      <c r="E36" s="220"/>
      <c r="F36" s="221"/>
      <c r="G36" s="222">
        <v>-50.8</v>
      </c>
      <c r="H36" s="221"/>
      <c r="I36" s="222">
        <v>46.4</v>
      </c>
      <c r="J36" s="221"/>
      <c r="K36" s="222">
        <v>23.4</v>
      </c>
      <c r="L36" s="221"/>
      <c r="M36" s="222">
        <v>39.9</v>
      </c>
      <c r="N36" s="221"/>
      <c r="O36" s="222">
        <v>14</v>
      </c>
    </row>
    <row r="37" spans="1:15" ht="12.95" customHeight="1" x14ac:dyDescent="0.2">
      <c r="A37" s="116" t="s">
        <v>267</v>
      </c>
      <c r="B37" s="117">
        <v>0.28514056224899603</v>
      </c>
      <c r="C37" s="94"/>
      <c r="D37" s="118">
        <v>9.4637223974763634E-3</v>
      </c>
      <c r="E37" s="103"/>
      <c r="F37" s="94"/>
      <c r="G37" s="124">
        <v>32</v>
      </c>
      <c r="H37" s="94"/>
      <c r="I37" s="124">
        <v>31.7</v>
      </c>
      <c r="J37" s="94"/>
      <c r="K37" s="124">
        <v>28.2</v>
      </c>
      <c r="L37" s="94"/>
      <c r="M37" s="124">
        <v>24.6</v>
      </c>
      <c r="N37" s="94"/>
      <c r="O37" s="124">
        <v>24.9</v>
      </c>
    </row>
    <row r="38" spans="1:15" ht="12.95" customHeight="1" x14ac:dyDescent="0.2">
      <c r="A38" s="224" t="s">
        <v>124</v>
      </c>
      <c r="B38" s="218">
        <v>-1.4832904884318767</v>
      </c>
      <c r="C38" s="221"/>
      <c r="D38" s="219">
        <v>-1.2407170294494239</v>
      </c>
      <c r="E38" s="237"/>
      <c r="F38" s="238"/>
      <c r="G38" s="239">
        <v>-18.8</v>
      </c>
      <c r="H38" s="238"/>
      <c r="I38" s="239">
        <v>78.099999999999994</v>
      </c>
      <c r="J38" s="238"/>
      <c r="K38" s="239">
        <v>51.599999999999994</v>
      </c>
      <c r="L38" s="238"/>
      <c r="M38" s="239">
        <v>64.5</v>
      </c>
      <c r="N38" s="238"/>
      <c r="O38" s="239">
        <v>38.9</v>
      </c>
    </row>
    <row r="39" spans="1:15" ht="12.95" customHeight="1" x14ac:dyDescent="0.2">
      <c r="A39" s="216" t="s">
        <v>268</v>
      </c>
      <c r="B39" s="117">
        <v>-1.3611911623439001</v>
      </c>
      <c r="C39" s="94"/>
      <c r="D39" s="118">
        <v>-1.3668292682926828</v>
      </c>
      <c r="E39" s="103"/>
      <c r="F39" s="98"/>
      <c r="G39" s="240">
        <v>-37.6</v>
      </c>
      <c r="H39" s="98"/>
      <c r="I39" s="240">
        <v>102.5</v>
      </c>
      <c r="J39" s="98"/>
      <c r="K39" s="240">
        <v>89</v>
      </c>
      <c r="L39" s="98"/>
      <c r="M39" s="240">
        <v>53.6</v>
      </c>
      <c r="N39" s="98"/>
      <c r="O39" s="240">
        <v>104.1</v>
      </c>
    </row>
    <row r="40" spans="1:15" ht="12.95" customHeight="1" x14ac:dyDescent="0.2">
      <c r="A40" s="241" t="s">
        <v>125</v>
      </c>
      <c r="B40" s="218">
        <v>-1.3944055944055944</v>
      </c>
      <c r="C40" s="221"/>
      <c r="D40" s="219">
        <v>-1.3122923588039868</v>
      </c>
      <c r="E40" s="237"/>
      <c r="F40" s="242"/>
      <c r="G40" s="243">
        <v>-56.400000000000006</v>
      </c>
      <c r="H40" s="242"/>
      <c r="I40" s="243">
        <v>180.6</v>
      </c>
      <c r="J40" s="242"/>
      <c r="K40" s="243">
        <v>140.6</v>
      </c>
      <c r="L40" s="242"/>
      <c r="M40" s="243">
        <v>118.1</v>
      </c>
      <c r="N40" s="242"/>
      <c r="O40" s="243">
        <v>143</v>
      </c>
    </row>
    <row r="41" spans="1:15" ht="12.95" customHeight="1" x14ac:dyDescent="0.2">
      <c r="A41" s="116" t="s">
        <v>126</v>
      </c>
      <c r="B41" s="117">
        <v>0.22375690607734808</v>
      </c>
      <c r="C41" s="94"/>
      <c r="D41" s="118">
        <v>0.14766839378238342</v>
      </c>
      <c r="E41" s="103"/>
      <c r="F41" s="94"/>
      <c r="G41" s="125">
        <v>443</v>
      </c>
      <c r="H41" s="94"/>
      <c r="I41" s="125">
        <v>386</v>
      </c>
      <c r="J41" s="94"/>
      <c r="K41" s="125">
        <v>336</v>
      </c>
      <c r="L41" s="94"/>
      <c r="M41" s="125">
        <v>357</v>
      </c>
      <c r="N41" s="94"/>
      <c r="O41" s="125">
        <v>362</v>
      </c>
    </row>
    <row r="42" spans="1:15" ht="12.95" customHeight="1" x14ac:dyDescent="0.2">
      <c r="A42" s="217" t="s">
        <v>127</v>
      </c>
      <c r="B42" s="218" t="s">
        <v>6</v>
      </c>
      <c r="C42" s="221"/>
      <c r="D42" s="221"/>
      <c r="E42" s="220"/>
      <c r="F42" s="221"/>
      <c r="G42" s="221"/>
      <c r="H42" s="221"/>
      <c r="I42" s="221"/>
      <c r="J42" s="221"/>
      <c r="K42" s="221"/>
      <c r="L42" s="221"/>
      <c r="M42" s="221"/>
      <c r="N42" s="221"/>
      <c r="O42" s="221"/>
    </row>
    <row r="43" spans="1:15" ht="12.95" customHeight="1" x14ac:dyDescent="0.2">
      <c r="A43" s="116" t="s">
        <v>269</v>
      </c>
      <c r="B43" s="117">
        <v>6.6375968992248069E-2</v>
      </c>
      <c r="C43" s="94"/>
      <c r="D43" s="118">
        <v>2.3245002324500233E-2</v>
      </c>
      <c r="E43" s="103"/>
      <c r="F43" s="94"/>
      <c r="G43" s="125">
        <v>11005</v>
      </c>
      <c r="H43" s="94"/>
      <c r="I43" s="125">
        <v>10755</v>
      </c>
      <c r="J43" s="94"/>
      <c r="K43" s="125">
        <v>10565</v>
      </c>
      <c r="L43" s="94"/>
      <c r="M43" s="125">
        <v>10487</v>
      </c>
      <c r="N43" s="94"/>
      <c r="O43" s="125">
        <v>10320</v>
      </c>
    </row>
    <row r="44" spans="1:15" ht="12.95" customHeight="1" x14ac:dyDescent="0.2">
      <c r="A44" s="217" t="s">
        <v>270</v>
      </c>
      <c r="B44" s="218">
        <v>9.0178571428571427E-2</v>
      </c>
      <c r="C44" s="221"/>
      <c r="D44" s="219">
        <v>2.0050125313283207E-2</v>
      </c>
      <c r="E44" s="220"/>
      <c r="F44" s="221"/>
      <c r="G44" s="244">
        <v>1221</v>
      </c>
      <c r="H44" s="221"/>
      <c r="I44" s="244">
        <v>1197</v>
      </c>
      <c r="J44" s="221"/>
      <c r="K44" s="244">
        <v>1176</v>
      </c>
      <c r="L44" s="221"/>
      <c r="M44" s="244">
        <v>1143</v>
      </c>
      <c r="N44" s="221"/>
      <c r="O44" s="244">
        <v>1120</v>
      </c>
    </row>
    <row r="45" spans="1:15" ht="12.95" customHeight="1" x14ac:dyDescent="0.2">
      <c r="A45" s="216" t="s">
        <v>271</v>
      </c>
      <c r="B45" s="117">
        <v>3.1715210355987053E-2</v>
      </c>
      <c r="C45" s="94"/>
      <c r="D45" s="118">
        <v>1.6581632653061226E-2</v>
      </c>
      <c r="E45" s="103"/>
      <c r="F45" s="98"/>
      <c r="G45" s="245">
        <v>1594</v>
      </c>
      <c r="H45" s="98"/>
      <c r="I45" s="245">
        <v>1568</v>
      </c>
      <c r="J45" s="98"/>
      <c r="K45" s="245">
        <v>1552</v>
      </c>
      <c r="L45" s="98"/>
      <c r="M45" s="245">
        <v>1540</v>
      </c>
      <c r="N45" s="98"/>
      <c r="O45" s="245">
        <v>1545</v>
      </c>
    </row>
    <row r="46" spans="1:15" ht="9" customHeight="1" x14ac:dyDescent="0.2">
      <c r="A46" s="4"/>
      <c r="B46" s="91"/>
      <c r="C46" s="7"/>
      <c r="D46" s="7"/>
      <c r="E46" s="92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 customHeight="1" x14ac:dyDescent="0.2">
      <c r="A47" s="458" t="s">
        <v>276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</row>
    <row r="48" spans="1:15" ht="12" customHeight="1" x14ac:dyDescent="0.2">
      <c r="A48" s="459" t="s">
        <v>178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</row>
    <row r="49" spans="1:15" x14ac:dyDescent="0.2">
      <c r="A49" s="460" t="s">
        <v>179</v>
      </c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</row>
    <row r="50" spans="1:15" x14ac:dyDescent="0.2">
      <c r="A50" s="460" t="s">
        <v>180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</row>
    <row r="51" spans="1:15" x14ac:dyDescent="0.2">
      <c r="A51" s="459" t="s">
        <v>181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 x14ac:dyDescent="0.2">
      <c r="A52" s="94" t="s">
        <v>183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x14ac:dyDescent="0.2">
      <c r="A53" s="94" t="s">
        <v>182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x14ac:dyDescent="0.2">
      <c r="A54" s="94" t="s">
        <v>274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10">
    <mergeCell ref="A2:O2"/>
    <mergeCell ref="A3:O3"/>
    <mergeCell ref="A4:O4"/>
    <mergeCell ref="B6:D6"/>
    <mergeCell ref="I6:O6"/>
    <mergeCell ref="A47:O47"/>
    <mergeCell ref="A48:O48"/>
    <mergeCell ref="A49:O49"/>
    <mergeCell ref="A50:O50"/>
    <mergeCell ref="A51:O51"/>
  </mergeCells>
  <pageMargins left="0" right="0" top="0.75" bottom="0.75" header="0.3" footer="0.3"/>
  <pageSetup scale="77" orientation="portrait" r:id="rId1"/>
  <ignoredErrors>
    <ignoredError sqref="G6:O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selection sqref="A1:Q1"/>
    </sheetView>
  </sheetViews>
  <sheetFormatPr defaultRowHeight="12.75" x14ac:dyDescent="0.2"/>
  <cols>
    <col min="1" max="1" width="43.5" customWidth="1"/>
    <col min="2" max="2" width="0.83203125" customWidth="1"/>
    <col min="3" max="15" width="10.5" bestFit="1" customWidth="1"/>
    <col min="16" max="16" width="6.33203125" bestFit="1" customWidth="1"/>
    <col min="17" max="17" width="7.83203125" bestFit="1" customWidth="1"/>
  </cols>
  <sheetData>
    <row r="1" spans="1:17" ht="13.5" customHeight="1" x14ac:dyDescent="0.25">
      <c r="A1" s="468" t="s">
        <v>184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7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x14ac:dyDescent="0.2">
      <c r="A3" s="94"/>
      <c r="B3" s="94"/>
      <c r="C3" s="374" t="s">
        <v>7</v>
      </c>
      <c r="D3" s="94"/>
      <c r="E3" s="94"/>
      <c r="F3" s="94"/>
      <c r="G3" s="374" t="s">
        <v>6</v>
      </c>
      <c r="H3" s="94"/>
      <c r="I3" s="94"/>
      <c r="J3" s="116"/>
      <c r="K3" s="116"/>
      <c r="L3" s="94"/>
      <c r="M3" s="374" t="s">
        <v>5</v>
      </c>
      <c r="N3" s="94"/>
      <c r="O3" s="373" t="s">
        <v>6</v>
      </c>
      <c r="P3" s="469" t="s">
        <v>185</v>
      </c>
      <c r="Q3" s="434"/>
    </row>
    <row r="4" spans="1:17" x14ac:dyDescent="0.2">
      <c r="A4" s="94"/>
      <c r="B4" s="94"/>
      <c r="C4" s="375" t="s">
        <v>186</v>
      </c>
      <c r="D4" s="375" t="s">
        <v>187</v>
      </c>
      <c r="E4" s="375" t="s">
        <v>188</v>
      </c>
      <c r="F4" s="375" t="s">
        <v>189</v>
      </c>
      <c r="G4" s="375" t="s">
        <v>190</v>
      </c>
      <c r="H4" s="375" t="s">
        <v>191</v>
      </c>
      <c r="I4" s="375" t="s">
        <v>192</v>
      </c>
      <c r="J4" s="375" t="s">
        <v>193</v>
      </c>
      <c r="K4" s="375" t="s">
        <v>194</v>
      </c>
      <c r="L4" s="375" t="s">
        <v>195</v>
      </c>
      <c r="M4" s="375" t="s">
        <v>196</v>
      </c>
      <c r="N4" s="375" t="s">
        <v>197</v>
      </c>
      <c r="O4" s="376" t="s">
        <v>186</v>
      </c>
      <c r="P4" s="377" t="s">
        <v>198</v>
      </c>
      <c r="Q4" s="377" t="s">
        <v>199</v>
      </c>
    </row>
    <row r="5" spans="1:17" x14ac:dyDescent="0.2">
      <c r="A5" s="116" t="s">
        <v>207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05"/>
      <c r="P5" s="94"/>
      <c r="Q5" s="94"/>
    </row>
    <row r="6" spans="1:17" x14ac:dyDescent="0.2">
      <c r="A6" s="378" t="s">
        <v>229</v>
      </c>
      <c r="B6" s="353"/>
      <c r="C6" s="379">
        <v>20663</v>
      </c>
      <c r="D6" s="379">
        <v>20941</v>
      </c>
      <c r="E6" s="379">
        <v>21009</v>
      </c>
      <c r="F6" s="379">
        <v>21350</v>
      </c>
      <c r="G6" s="379">
        <v>21891</v>
      </c>
      <c r="H6" s="379">
        <v>21948</v>
      </c>
      <c r="I6" s="379">
        <v>22405</v>
      </c>
      <c r="J6" s="379">
        <v>23377</v>
      </c>
      <c r="K6" s="379">
        <v>24272</v>
      </c>
      <c r="L6" s="379">
        <v>24719</v>
      </c>
      <c r="M6" s="379">
        <v>26149</v>
      </c>
      <c r="N6" s="379">
        <v>25029</v>
      </c>
      <c r="O6" s="380">
        <v>24103</v>
      </c>
      <c r="P6" s="381">
        <f>(O6-N6)/N6</f>
        <v>-3.6997083383275398E-2</v>
      </c>
      <c r="Q6" s="381">
        <f>(O6-C6)/C6</f>
        <v>0.16648114988143059</v>
      </c>
    </row>
    <row r="7" spans="1:17" x14ac:dyDescent="0.2">
      <c r="A7" s="116" t="s">
        <v>230</v>
      </c>
      <c r="B7" s="94"/>
      <c r="C7" s="125">
        <v>5912</v>
      </c>
      <c r="D7" s="125">
        <v>6048</v>
      </c>
      <c r="E7" s="125">
        <v>6199</v>
      </c>
      <c r="F7" s="125">
        <v>6140</v>
      </c>
      <c r="G7" s="125">
        <v>6348</v>
      </c>
      <c r="H7" s="125">
        <v>6429</v>
      </c>
      <c r="I7" s="125">
        <v>6496</v>
      </c>
      <c r="J7" s="125">
        <v>6728</v>
      </c>
      <c r="K7" s="125">
        <v>6874</v>
      </c>
      <c r="L7" s="125">
        <v>6903</v>
      </c>
      <c r="M7" s="125">
        <v>7411</v>
      </c>
      <c r="N7" s="125">
        <v>7273</v>
      </c>
      <c r="O7" s="382">
        <v>7063</v>
      </c>
      <c r="P7" s="383">
        <f>(O7-N7)/N7</f>
        <v>-2.8873917228103944E-2</v>
      </c>
      <c r="Q7" s="383">
        <f>(O7-C7)/C7</f>
        <v>0.19468876860622464</v>
      </c>
    </row>
    <row r="8" spans="1:17" x14ac:dyDescent="0.2">
      <c r="A8" s="378" t="s">
        <v>231</v>
      </c>
      <c r="B8" s="353"/>
      <c r="C8" s="379">
        <v>2363</v>
      </c>
      <c r="D8" s="379">
        <v>2384</v>
      </c>
      <c r="E8" s="379">
        <v>2412</v>
      </c>
      <c r="F8" s="379">
        <v>2423</v>
      </c>
      <c r="G8" s="379">
        <v>2470</v>
      </c>
      <c r="H8" s="379">
        <v>2472</v>
      </c>
      <c r="I8" s="379">
        <v>2519</v>
      </c>
      <c r="J8" s="379">
        <v>2575</v>
      </c>
      <c r="K8" s="379">
        <v>2648</v>
      </c>
      <c r="L8" s="379">
        <v>2674</v>
      </c>
      <c r="M8" s="379">
        <v>2824</v>
      </c>
      <c r="N8" s="379">
        <v>2714</v>
      </c>
      <c r="O8" s="380">
        <v>2641</v>
      </c>
      <c r="P8" s="384">
        <f>(O8-N8)/N8</f>
        <v>-2.6897568165070006E-2</v>
      </c>
      <c r="Q8" s="381">
        <f>(O8-C8)/C8</f>
        <v>0.11764705882352941</v>
      </c>
    </row>
    <row r="9" spans="1:17" x14ac:dyDescent="0.2">
      <c r="A9" s="116" t="s">
        <v>208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246"/>
      <c r="O9" s="405"/>
      <c r="P9" s="123"/>
      <c r="Q9" s="123"/>
    </row>
    <row r="10" spans="1:17" x14ac:dyDescent="0.2">
      <c r="A10" s="378" t="s">
        <v>200</v>
      </c>
      <c r="B10" s="353"/>
      <c r="C10" s="385">
        <v>2895.2</v>
      </c>
      <c r="D10" s="385">
        <v>2922.5</v>
      </c>
      <c r="E10" s="385">
        <v>2948.8</v>
      </c>
      <c r="F10" s="385">
        <v>2995.8</v>
      </c>
      <c r="G10" s="385">
        <v>3040.6</v>
      </c>
      <c r="H10" s="385">
        <v>3099.9</v>
      </c>
      <c r="I10" s="385">
        <v>3122.3</v>
      </c>
      <c r="J10" s="385">
        <v>3181.2</v>
      </c>
      <c r="K10" s="385">
        <v>3256.5</v>
      </c>
      <c r="L10" s="385">
        <v>3318.8</v>
      </c>
      <c r="M10" s="385">
        <v>3361.8</v>
      </c>
      <c r="N10" s="385">
        <v>3480.5</v>
      </c>
      <c r="O10" s="386">
        <v>3328.8</v>
      </c>
      <c r="P10" s="406"/>
      <c r="Q10" s="406"/>
    </row>
    <row r="11" spans="1:17" x14ac:dyDescent="0.2">
      <c r="A11" s="116" t="s">
        <v>209</v>
      </c>
      <c r="B11" s="94"/>
      <c r="C11" s="124">
        <v>21.2</v>
      </c>
      <c r="D11" s="124">
        <v>2.8</v>
      </c>
      <c r="E11" s="124">
        <v>24</v>
      </c>
      <c r="F11" s="124">
        <v>37.700000000000003</v>
      </c>
      <c r="G11" s="124">
        <v>15.8</v>
      </c>
      <c r="H11" s="124">
        <v>18</v>
      </c>
      <c r="I11" s="124">
        <v>17.8</v>
      </c>
      <c r="J11" s="124">
        <v>35.4</v>
      </c>
      <c r="K11" s="124">
        <v>15.7</v>
      </c>
      <c r="L11" s="124">
        <v>27</v>
      </c>
      <c r="M11" s="124">
        <v>11.5</v>
      </c>
      <c r="N11" s="124">
        <v>-50.5</v>
      </c>
      <c r="O11" s="387">
        <v>20.2</v>
      </c>
      <c r="P11" s="388">
        <f>(O11-N11)/N11*-1</f>
        <v>1.4000000000000001</v>
      </c>
      <c r="Q11" s="383">
        <f>(O11-C11)/C11</f>
        <v>-4.716981132075472E-2</v>
      </c>
    </row>
    <row r="12" spans="1:17" x14ac:dyDescent="0.2">
      <c r="A12" s="378" t="s">
        <v>232</v>
      </c>
      <c r="B12" s="353"/>
      <c r="C12" s="389">
        <v>6.1</v>
      </c>
      <c r="D12" s="389">
        <v>23.5</v>
      </c>
      <c r="E12" s="389">
        <v>23</v>
      </c>
      <c r="F12" s="389">
        <v>7.1</v>
      </c>
      <c r="G12" s="389">
        <v>43.5</v>
      </c>
      <c r="H12" s="389">
        <v>4.4000000000000004</v>
      </c>
      <c r="I12" s="389">
        <v>41.1</v>
      </c>
      <c r="J12" s="389">
        <v>39.9</v>
      </c>
      <c r="K12" s="389">
        <v>46.6</v>
      </c>
      <c r="L12" s="389">
        <v>16</v>
      </c>
      <c r="M12" s="389">
        <v>107.2</v>
      </c>
      <c r="N12" s="389">
        <v>-101.2</v>
      </c>
      <c r="O12" s="390">
        <f>O13-O10-O11</f>
        <v>-43.600000000000094</v>
      </c>
      <c r="P12" s="406"/>
      <c r="Q12" s="406"/>
    </row>
    <row r="13" spans="1:17" ht="13.5" thickBot="1" x14ac:dyDescent="0.25">
      <c r="A13" s="370" t="s">
        <v>201</v>
      </c>
      <c r="B13" s="94"/>
      <c r="C13" s="391">
        <v>2922.5</v>
      </c>
      <c r="D13" s="391">
        <v>2948.8</v>
      </c>
      <c r="E13" s="391">
        <v>2995.8</v>
      </c>
      <c r="F13" s="391">
        <v>3040.6</v>
      </c>
      <c r="G13" s="391">
        <v>3099.9</v>
      </c>
      <c r="H13" s="391">
        <v>3122.3</v>
      </c>
      <c r="I13" s="391">
        <v>3181.2</v>
      </c>
      <c r="J13" s="391">
        <v>3256.5</v>
      </c>
      <c r="K13" s="391">
        <v>3318.8</v>
      </c>
      <c r="L13" s="391">
        <v>3361.8</v>
      </c>
      <c r="M13" s="391">
        <v>3480.5</v>
      </c>
      <c r="N13" s="391">
        <v>3328.8</v>
      </c>
      <c r="O13" s="392">
        <v>3305.4</v>
      </c>
      <c r="P13" s="383">
        <f>(O13-N13)/N13</f>
        <v>-7.0295602018745768E-3</v>
      </c>
      <c r="Q13" s="383">
        <f>(O13-C13)/C13</f>
        <v>0.13101796407185631</v>
      </c>
    </row>
    <row r="14" spans="1:17" ht="13.5" thickTop="1" x14ac:dyDescent="0.2">
      <c r="A14" s="393" t="s">
        <v>210</v>
      </c>
      <c r="B14" s="407"/>
      <c r="C14" s="394">
        <v>21.2</v>
      </c>
      <c r="D14" s="394">
        <v>2.8</v>
      </c>
      <c r="E14" s="394">
        <v>21.3</v>
      </c>
      <c r="F14" s="394">
        <v>22.1</v>
      </c>
      <c r="G14" s="394">
        <v>15.8</v>
      </c>
      <c r="H14" s="394">
        <v>18</v>
      </c>
      <c r="I14" s="394">
        <v>17.8</v>
      </c>
      <c r="J14" s="394">
        <v>19.2</v>
      </c>
      <c r="K14" s="394">
        <v>15.7</v>
      </c>
      <c r="L14" s="394">
        <v>27</v>
      </c>
      <c r="M14" s="394">
        <v>18.7</v>
      </c>
      <c r="N14" s="395">
        <v>21.3</v>
      </c>
      <c r="O14" s="396">
        <v>25.6</v>
      </c>
      <c r="P14" s="384">
        <f>(O14-N14)/N14</f>
        <v>0.2018779342723005</v>
      </c>
      <c r="Q14" s="381">
        <f>(O14-C14)/C14</f>
        <v>0.20754716981132088</v>
      </c>
    </row>
    <row r="15" spans="1:17" x14ac:dyDescent="0.2">
      <c r="A15" s="116" t="s">
        <v>202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405"/>
      <c r="P15" s="123"/>
      <c r="Q15" s="123"/>
    </row>
    <row r="16" spans="1:17" x14ac:dyDescent="0.2">
      <c r="A16" s="378" t="s">
        <v>233</v>
      </c>
      <c r="B16" s="353"/>
      <c r="C16" s="385">
        <v>230.9</v>
      </c>
      <c r="D16" s="385">
        <v>234.4</v>
      </c>
      <c r="E16" s="385">
        <v>239.1</v>
      </c>
      <c r="F16" s="385">
        <v>242.2</v>
      </c>
      <c r="G16" s="385">
        <v>247.2</v>
      </c>
      <c r="H16" s="385">
        <v>249.9</v>
      </c>
      <c r="I16" s="385">
        <v>255</v>
      </c>
      <c r="J16" s="385">
        <v>259.8</v>
      </c>
      <c r="K16" s="385">
        <v>265.10000000000002</v>
      </c>
      <c r="L16" s="385">
        <v>268.7</v>
      </c>
      <c r="M16" s="385">
        <v>278.60000000000002</v>
      </c>
      <c r="N16" s="397">
        <v>273</v>
      </c>
      <c r="O16" s="386">
        <v>273.2</v>
      </c>
      <c r="P16" s="410">
        <v>0</v>
      </c>
      <c r="Q16" s="381">
        <f>(O16-C16)/C16</f>
        <v>0.18319618882633168</v>
      </c>
    </row>
    <row r="17" spans="1:17" x14ac:dyDescent="0.2">
      <c r="A17" s="116" t="s">
        <v>211</v>
      </c>
      <c r="B17" s="94"/>
      <c r="C17" s="124">
        <v>1250.9000000000001</v>
      </c>
      <c r="D17" s="124">
        <v>1262.7</v>
      </c>
      <c r="E17" s="124">
        <v>1283.4000000000001</v>
      </c>
      <c r="F17" s="124">
        <v>1297.5999999999999</v>
      </c>
      <c r="G17" s="124">
        <v>1323.8</v>
      </c>
      <c r="H17" s="124">
        <v>1333.1</v>
      </c>
      <c r="I17" s="124">
        <v>1358.6</v>
      </c>
      <c r="J17" s="124">
        <v>1382.6</v>
      </c>
      <c r="K17" s="124">
        <v>1410.8</v>
      </c>
      <c r="L17" s="124">
        <v>1431.1</v>
      </c>
      <c r="M17" s="124">
        <v>1483.7</v>
      </c>
      <c r="N17" s="398">
        <v>1449.5</v>
      </c>
      <c r="O17" s="387">
        <v>1444.4</v>
      </c>
      <c r="P17" s="411">
        <v>0</v>
      </c>
      <c r="Q17" s="383">
        <f>(O17-C17)/C17</f>
        <v>0.15468862419058277</v>
      </c>
    </row>
    <row r="18" spans="1:17" x14ac:dyDescent="0.2">
      <c r="A18" s="378" t="s">
        <v>212</v>
      </c>
      <c r="B18" s="353"/>
      <c r="C18" s="408"/>
      <c r="D18" s="408"/>
      <c r="E18" s="353"/>
      <c r="F18" s="353"/>
      <c r="G18" s="353"/>
      <c r="H18" s="353"/>
      <c r="I18" s="408"/>
      <c r="J18" s="353"/>
      <c r="K18" s="353"/>
      <c r="L18" s="353"/>
      <c r="M18" s="353"/>
      <c r="N18" s="353"/>
      <c r="O18" s="409"/>
      <c r="P18" s="406"/>
      <c r="Q18" s="406"/>
    </row>
    <row r="19" spans="1:17" x14ac:dyDescent="0.2">
      <c r="A19" s="116" t="s">
        <v>213</v>
      </c>
      <c r="B19" s="94"/>
      <c r="C19" s="125">
        <v>10320</v>
      </c>
      <c r="D19" s="125">
        <v>10386</v>
      </c>
      <c r="E19" s="125">
        <v>10439</v>
      </c>
      <c r="F19" s="125">
        <v>10487</v>
      </c>
      <c r="G19" s="125">
        <v>10477</v>
      </c>
      <c r="H19" s="125">
        <v>10525</v>
      </c>
      <c r="I19" s="125">
        <v>10565</v>
      </c>
      <c r="J19" s="125">
        <v>10603</v>
      </c>
      <c r="K19" s="125">
        <v>10671</v>
      </c>
      <c r="L19" s="125">
        <v>10755</v>
      </c>
      <c r="M19" s="125">
        <v>10858</v>
      </c>
      <c r="N19" s="125">
        <v>10936</v>
      </c>
      <c r="O19" s="382">
        <v>11005</v>
      </c>
      <c r="P19" s="388">
        <f>(O19-N19)/N19</f>
        <v>6.3094367227505485E-3</v>
      </c>
      <c r="Q19" s="383">
        <f>(O19-C19)/C19</f>
        <v>6.6375968992248069E-2</v>
      </c>
    </row>
    <row r="20" spans="1:17" x14ac:dyDescent="0.2">
      <c r="A20" s="378" t="s">
        <v>234</v>
      </c>
      <c r="B20" s="353"/>
      <c r="C20" s="379">
        <v>1120</v>
      </c>
      <c r="D20" s="379">
        <v>1128</v>
      </c>
      <c r="E20" s="379">
        <v>1138</v>
      </c>
      <c r="F20" s="379">
        <v>1143</v>
      </c>
      <c r="G20" s="379">
        <v>1154</v>
      </c>
      <c r="H20" s="379">
        <v>1167</v>
      </c>
      <c r="I20" s="379">
        <v>1176</v>
      </c>
      <c r="J20" s="379">
        <v>1181</v>
      </c>
      <c r="K20" s="379">
        <v>1192</v>
      </c>
      <c r="L20" s="379">
        <v>1197</v>
      </c>
      <c r="M20" s="379">
        <v>1210</v>
      </c>
      <c r="N20" s="379">
        <v>1218</v>
      </c>
      <c r="O20" s="380">
        <v>1221</v>
      </c>
      <c r="P20" s="410">
        <v>0</v>
      </c>
      <c r="Q20" s="381">
        <f>(O20-C20)/C20</f>
        <v>9.0178571428571427E-2</v>
      </c>
    </row>
    <row r="21" spans="1:17" x14ac:dyDescent="0.2">
      <c r="A21" s="116" t="s">
        <v>235</v>
      </c>
      <c r="B21" s="94"/>
      <c r="C21" s="125">
        <v>1545</v>
      </c>
      <c r="D21" s="125">
        <v>1543</v>
      </c>
      <c r="E21" s="125">
        <v>1541</v>
      </c>
      <c r="F21" s="125">
        <v>1540</v>
      </c>
      <c r="G21" s="125">
        <v>1540</v>
      </c>
      <c r="H21" s="125">
        <v>1550</v>
      </c>
      <c r="I21" s="125">
        <v>1552</v>
      </c>
      <c r="J21" s="125">
        <v>1556</v>
      </c>
      <c r="K21" s="125">
        <v>1564</v>
      </c>
      <c r="L21" s="125">
        <v>1568</v>
      </c>
      <c r="M21" s="125">
        <v>1580</v>
      </c>
      <c r="N21" s="125">
        <v>1580</v>
      </c>
      <c r="O21" s="382">
        <v>1594</v>
      </c>
      <c r="P21" s="388">
        <f>(O21-N21)/N21</f>
        <v>8.8607594936708865E-3</v>
      </c>
      <c r="Q21" s="383">
        <f>(O21-C21)/C21</f>
        <v>3.1715210355987053E-2</v>
      </c>
    </row>
    <row r="22" spans="1:17" x14ac:dyDescent="0.2">
      <c r="A22" s="399" t="s">
        <v>203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409"/>
      <c r="P22" s="406"/>
      <c r="Q22" s="406"/>
    </row>
    <row r="23" spans="1:17" x14ac:dyDescent="0.2">
      <c r="A23" s="116" t="s">
        <v>236</v>
      </c>
      <c r="B23" s="94"/>
      <c r="C23" s="125">
        <v>138</v>
      </c>
      <c r="D23" s="125">
        <v>125</v>
      </c>
      <c r="E23" s="125">
        <v>115</v>
      </c>
      <c r="F23" s="125">
        <v>117</v>
      </c>
      <c r="G23" s="125">
        <v>107</v>
      </c>
      <c r="H23" s="125">
        <v>123</v>
      </c>
      <c r="I23" s="125">
        <v>106</v>
      </c>
      <c r="J23" s="125">
        <v>117</v>
      </c>
      <c r="K23" s="125">
        <v>122</v>
      </c>
      <c r="L23" s="125">
        <v>147</v>
      </c>
      <c r="M23" s="125">
        <v>165</v>
      </c>
      <c r="N23" s="400">
        <v>138</v>
      </c>
      <c r="O23" s="382">
        <v>140</v>
      </c>
      <c r="P23" s="383">
        <f>(O23-N23)/N23</f>
        <v>1.4492753623188406E-2</v>
      </c>
      <c r="Q23" s="383">
        <f>(O23-C23)/C23</f>
        <v>1.4492753623188406E-2</v>
      </c>
    </row>
    <row r="24" spans="1:17" x14ac:dyDescent="0.2">
      <c r="A24" s="378" t="s">
        <v>237</v>
      </c>
      <c r="B24" s="353"/>
      <c r="C24" s="379">
        <v>2111</v>
      </c>
      <c r="D24" s="379">
        <v>1788</v>
      </c>
      <c r="E24" s="379">
        <v>1727</v>
      </c>
      <c r="F24" s="379">
        <v>1736</v>
      </c>
      <c r="G24" s="379">
        <v>1683</v>
      </c>
      <c r="H24" s="379">
        <v>1823</v>
      </c>
      <c r="I24" s="379">
        <v>1709</v>
      </c>
      <c r="J24" s="379">
        <v>1988</v>
      </c>
      <c r="K24" s="379">
        <v>1804</v>
      </c>
      <c r="L24" s="379">
        <v>2046</v>
      </c>
      <c r="M24" s="379">
        <v>2303</v>
      </c>
      <c r="N24" s="379">
        <v>2005</v>
      </c>
      <c r="O24" s="380">
        <v>2145</v>
      </c>
      <c r="P24" s="381">
        <f>(O24-N24)/N24</f>
        <v>6.9825436408977551E-2</v>
      </c>
      <c r="Q24" s="381">
        <f>(O24-C24)/C24</f>
        <v>1.6106110847939364E-2</v>
      </c>
    </row>
    <row r="25" spans="1:17" x14ac:dyDescent="0.2">
      <c r="A25" s="116" t="s">
        <v>238</v>
      </c>
      <c r="B25" s="94"/>
      <c r="C25" s="125">
        <v>45441</v>
      </c>
      <c r="D25" s="125">
        <v>39750</v>
      </c>
      <c r="E25" s="125">
        <v>44024</v>
      </c>
      <c r="F25" s="125">
        <v>43790</v>
      </c>
      <c r="G25" s="125">
        <v>42236</v>
      </c>
      <c r="H25" s="125">
        <v>47290</v>
      </c>
      <c r="I25" s="125">
        <v>39639</v>
      </c>
      <c r="J25" s="125">
        <v>51454</v>
      </c>
      <c r="K25" s="125">
        <v>50583</v>
      </c>
      <c r="L25" s="125">
        <v>54486</v>
      </c>
      <c r="M25" s="125">
        <v>64488</v>
      </c>
      <c r="N25" s="125">
        <v>60830</v>
      </c>
      <c r="O25" s="382">
        <v>58906</v>
      </c>
      <c r="P25" s="383">
        <f>(O25-N25)/N25</f>
        <v>-3.1629130363307577E-2</v>
      </c>
      <c r="Q25" s="383">
        <f>(O25-C25)/C25</f>
        <v>0.29631830285425059</v>
      </c>
    </row>
    <row r="26" spans="1:17" x14ac:dyDescent="0.2">
      <c r="A26" s="378" t="s">
        <v>214</v>
      </c>
      <c r="B26" s="353"/>
      <c r="C26" s="401">
        <v>0.124</v>
      </c>
      <c r="D26" s="401">
        <v>0.121</v>
      </c>
      <c r="E26" s="401">
        <v>0.11799999999999999</v>
      </c>
      <c r="F26" s="401">
        <v>0.115</v>
      </c>
      <c r="G26" s="401">
        <v>0.113</v>
      </c>
      <c r="H26" s="401">
        <v>0.114</v>
      </c>
      <c r="I26" s="401">
        <v>0.111</v>
      </c>
      <c r="J26" s="401">
        <v>0.109</v>
      </c>
      <c r="K26" s="401">
        <v>0.108</v>
      </c>
      <c r="L26" s="401">
        <v>0.108</v>
      </c>
      <c r="M26" s="401">
        <v>0.104</v>
      </c>
      <c r="N26" s="401">
        <v>0.109</v>
      </c>
      <c r="O26" s="402">
        <v>0.11</v>
      </c>
      <c r="P26" s="403" t="s">
        <v>204</v>
      </c>
      <c r="Q26" s="403" t="s">
        <v>205</v>
      </c>
    </row>
    <row r="27" spans="1:17" x14ac:dyDescent="0.2">
      <c r="A27" s="110" t="s">
        <v>206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405"/>
      <c r="P27" s="94"/>
      <c r="Q27" s="94"/>
    </row>
    <row r="28" spans="1:17" x14ac:dyDescent="0.2">
      <c r="A28" s="116" t="s">
        <v>215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405"/>
      <c r="P28" s="94"/>
      <c r="Q28" s="94"/>
    </row>
    <row r="29" spans="1:17" x14ac:dyDescent="0.2">
      <c r="A29" s="378" t="s">
        <v>239</v>
      </c>
      <c r="B29" s="353"/>
      <c r="C29" s="379">
        <v>-125</v>
      </c>
      <c r="D29" s="379">
        <v>346</v>
      </c>
      <c r="E29" s="379">
        <v>134</v>
      </c>
      <c r="F29" s="379">
        <v>-63</v>
      </c>
      <c r="G29" s="379">
        <v>-95</v>
      </c>
      <c r="H29" s="379">
        <v>-1683</v>
      </c>
      <c r="I29" s="379">
        <v>-138</v>
      </c>
      <c r="J29" s="379">
        <v>-51</v>
      </c>
      <c r="K29" s="379">
        <v>85</v>
      </c>
      <c r="L29" s="379">
        <v>1023</v>
      </c>
      <c r="M29" s="379">
        <v>496</v>
      </c>
      <c r="N29" s="379">
        <v>715</v>
      </c>
      <c r="O29" s="380">
        <v>-158</v>
      </c>
      <c r="P29" s="353"/>
      <c r="Q29" s="353"/>
    </row>
    <row r="30" spans="1:17" x14ac:dyDescent="0.2">
      <c r="A30" s="116" t="s">
        <v>240</v>
      </c>
      <c r="B30" s="94"/>
      <c r="C30" s="125">
        <v>-409</v>
      </c>
      <c r="D30" s="125">
        <v>-797</v>
      </c>
      <c r="E30" s="125">
        <v>-285</v>
      </c>
      <c r="F30" s="125">
        <v>-322</v>
      </c>
      <c r="G30" s="125">
        <v>-139</v>
      </c>
      <c r="H30" s="125">
        <v>-293</v>
      </c>
      <c r="I30" s="125">
        <v>45</v>
      </c>
      <c r="J30" s="125">
        <v>378</v>
      </c>
      <c r="K30" s="125">
        <v>-144</v>
      </c>
      <c r="L30" s="125">
        <v>274</v>
      </c>
      <c r="M30" s="125">
        <v>-125</v>
      </c>
      <c r="N30" s="125">
        <v>-167</v>
      </c>
      <c r="O30" s="382">
        <v>130</v>
      </c>
      <c r="P30" s="94"/>
      <c r="Q30" s="94"/>
    </row>
    <row r="31" spans="1:17" x14ac:dyDescent="0.2">
      <c r="A31" s="378" t="s">
        <v>241</v>
      </c>
      <c r="B31" s="353"/>
      <c r="C31" s="379">
        <v>1703</v>
      </c>
      <c r="D31" s="379">
        <v>2410</v>
      </c>
      <c r="E31" s="379">
        <v>3610</v>
      </c>
      <c r="F31" s="379">
        <v>3631</v>
      </c>
      <c r="G31" s="379">
        <v>2675</v>
      </c>
      <c r="H31" s="379">
        <v>1705</v>
      </c>
      <c r="I31" s="379">
        <v>1549</v>
      </c>
      <c r="J31" s="379">
        <v>1913</v>
      </c>
      <c r="K31" s="379">
        <v>2627</v>
      </c>
      <c r="L31" s="379">
        <v>1852</v>
      </c>
      <c r="M31" s="379">
        <v>4306</v>
      </c>
      <c r="N31" s="379">
        <v>2685</v>
      </c>
      <c r="O31" s="380">
        <v>1546</v>
      </c>
      <c r="P31" s="353"/>
      <c r="Q31" s="353"/>
    </row>
    <row r="32" spans="1:17" x14ac:dyDescent="0.2">
      <c r="A32" s="116" t="s">
        <v>242</v>
      </c>
      <c r="B32" s="94"/>
      <c r="C32" s="125">
        <v>273</v>
      </c>
      <c r="D32" s="125">
        <v>570</v>
      </c>
      <c r="E32" s="125">
        <v>529</v>
      </c>
      <c r="F32" s="125">
        <v>647</v>
      </c>
      <c r="G32" s="125">
        <v>236</v>
      </c>
      <c r="H32" s="125">
        <v>279</v>
      </c>
      <c r="I32" s="125">
        <v>465</v>
      </c>
      <c r="J32" s="125">
        <v>655</v>
      </c>
      <c r="K32" s="125">
        <v>58</v>
      </c>
      <c r="L32" s="125">
        <v>424</v>
      </c>
      <c r="M32" s="125">
        <v>1569</v>
      </c>
      <c r="N32" s="125">
        <v>187</v>
      </c>
      <c r="O32" s="382">
        <v>326</v>
      </c>
      <c r="P32" s="94"/>
      <c r="Q32" s="94"/>
    </row>
    <row r="33" spans="1:17" x14ac:dyDescent="0.2">
      <c r="A33" s="378" t="s">
        <v>243</v>
      </c>
      <c r="B33" s="353"/>
      <c r="C33" s="379">
        <v>563</v>
      </c>
      <c r="D33" s="379">
        <v>92</v>
      </c>
      <c r="E33" s="379">
        <v>65</v>
      </c>
      <c r="F33" s="379">
        <v>-340</v>
      </c>
      <c r="G33" s="379">
        <v>142</v>
      </c>
      <c r="H33" s="379">
        <v>-272</v>
      </c>
      <c r="I33" s="379">
        <v>460</v>
      </c>
      <c r="J33" s="379">
        <v>-118</v>
      </c>
      <c r="K33" s="379">
        <v>-263</v>
      </c>
      <c r="L33" s="379">
        <v>307</v>
      </c>
      <c r="M33" s="379">
        <v>978</v>
      </c>
      <c r="N33" s="379">
        <v>-88</v>
      </c>
      <c r="O33" s="380">
        <v>529</v>
      </c>
      <c r="P33" s="353"/>
      <c r="Q33" s="353"/>
    </row>
    <row r="34" spans="1:17" x14ac:dyDescent="0.2">
      <c r="A34" s="116" t="s">
        <v>244</v>
      </c>
      <c r="B34" s="94"/>
      <c r="C34" s="125">
        <v>3876</v>
      </c>
      <c r="D34" s="125">
        <v>2060</v>
      </c>
      <c r="E34" s="125">
        <v>3618</v>
      </c>
      <c r="F34" s="125">
        <v>3499</v>
      </c>
      <c r="G34" s="125">
        <v>3064</v>
      </c>
      <c r="H34" s="125">
        <v>3481</v>
      </c>
      <c r="I34" s="125">
        <v>3809</v>
      </c>
      <c r="J34" s="125">
        <v>3466</v>
      </c>
      <c r="K34" s="125">
        <v>2389</v>
      </c>
      <c r="L34" s="125">
        <v>2561</v>
      </c>
      <c r="M34" s="125">
        <v>3284</v>
      </c>
      <c r="N34" s="125">
        <v>155</v>
      </c>
      <c r="O34" s="382">
        <v>2117</v>
      </c>
      <c r="P34" s="94"/>
      <c r="Q34" s="94"/>
    </row>
    <row r="35" spans="1:17" x14ac:dyDescent="0.2">
      <c r="A35" s="378" t="s">
        <v>245</v>
      </c>
      <c r="B35" s="353"/>
      <c r="C35" s="379">
        <v>300</v>
      </c>
      <c r="D35" s="379">
        <v>155</v>
      </c>
      <c r="E35" s="379">
        <v>290</v>
      </c>
      <c r="F35" s="379">
        <v>507</v>
      </c>
      <c r="G35" s="379">
        <v>453</v>
      </c>
      <c r="H35" s="379">
        <v>715</v>
      </c>
      <c r="I35" s="379">
        <v>494</v>
      </c>
      <c r="J35" s="379">
        <v>452</v>
      </c>
      <c r="K35" s="379">
        <v>371</v>
      </c>
      <c r="L35" s="379">
        <v>341</v>
      </c>
      <c r="M35" s="379">
        <v>1247</v>
      </c>
      <c r="N35" s="379">
        <v>211</v>
      </c>
      <c r="O35" s="380">
        <v>247</v>
      </c>
      <c r="P35" s="353"/>
      <c r="Q35" s="353"/>
    </row>
    <row r="36" spans="1:17" x14ac:dyDescent="0.2">
      <c r="A36" s="116" t="s">
        <v>216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405"/>
      <c r="P36" s="94"/>
      <c r="Q36" s="94"/>
    </row>
    <row r="37" spans="1:17" x14ac:dyDescent="0.2">
      <c r="A37" s="378" t="s">
        <v>217</v>
      </c>
      <c r="B37" s="353"/>
      <c r="C37" s="379">
        <v>2368</v>
      </c>
      <c r="D37" s="379">
        <v>1116</v>
      </c>
      <c r="E37" s="379">
        <v>3837</v>
      </c>
      <c r="F37" s="379">
        <v>2980</v>
      </c>
      <c r="G37" s="379">
        <v>3201</v>
      </c>
      <c r="H37" s="379">
        <v>1048</v>
      </c>
      <c r="I37" s="379">
        <v>3002</v>
      </c>
      <c r="J37" s="379">
        <v>2401</v>
      </c>
      <c r="K37" s="379">
        <v>882</v>
      </c>
      <c r="L37" s="379">
        <v>775</v>
      </c>
      <c r="M37" s="379">
        <v>4843</v>
      </c>
      <c r="N37" s="379">
        <v>-417</v>
      </c>
      <c r="O37" s="380">
        <v>1976</v>
      </c>
      <c r="P37" s="353"/>
      <c r="Q37" s="353"/>
    </row>
    <row r="38" spans="1:17" x14ac:dyDescent="0.2">
      <c r="A38" s="116" t="s">
        <v>218</v>
      </c>
      <c r="B38" s="94"/>
      <c r="C38" s="125">
        <v>3813</v>
      </c>
      <c r="D38" s="125">
        <v>3720</v>
      </c>
      <c r="E38" s="125">
        <v>4124</v>
      </c>
      <c r="F38" s="125">
        <v>4579</v>
      </c>
      <c r="G38" s="125">
        <v>3135</v>
      </c>
      <c r="H38" s="125">
        <v>2884</v>
      </c>
      <c r="I38" s="125">
        <v>3682</v>
      </c>
      <c r="J38" s="125">
        <v>4294</v>
      </c>
      <c r="K38" s="125">
        <v>4241</v>
      </c>
      <c r="L38" s="125">
        <v>6007</v>
      </c>
      <c r="M38" s="125">
        <v>6912</v>
      </c>
      <c r="N38" s="125">
        <v>4115</v>
      </c>
      <c r="O38" s="382">
        <v>2761</v>
      </c>
      <c r="P38" s="94"/>
      <c r="Q38" s="94"/>
    </row>
    <row r="39" spans="1:17" x14ac:dyDescent="0.2">
      <c r="A39" s="378" t="s">
        <v>246</v>
      </c>
      <c r="B39" s="353"/>
      <c r="C39" s="379">
        <v>1218</v>
      </c>
      <c r="D39" s="379">
        <v>-4434</v>
      </c>
      <c r="E39" s="379">
        <v>-1167</v>
      </c>
      <c r="F39" s="379">
        <v>-1260</v>
      </c>
      <c r="G39" s="379">
        <v>1022</v>
      </c>
      <c r="H39" s="379">
        <v>2105</v>
      </c>
      <c r="I39" s="379">
        <v>-374</v>
      </c>
      <c r="J39" s="379">
        <v>213</v>
      </c>
      <c r="K39" s="379">
        <v>1166</v>
      </c>
      <c r="L39" s="379">
        <v>2968</v>
      </c>
      <c r="M39" s="379">
        <v>-5730</v>
      </c>
      <c r="N39" s="379">
        <v>-4292</v>
      </c>
      <c r="O39" s="380">
        <v>-9100</v>
      </c>
      <c r="P39" s="353"/>
      <c r="Q39" s="353"/>
    </row>
    <row r="40" spans="1:17" x14ac:dyDescent="0.2">
      <c r="A40" s="116" t="s">
        <v>219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405"/>
      <c r="P40" s="94"/>
      <c r="Q40" s="94"/>
    </row>
    <row r="41" spans="1:17" x14ac:dyDescent="0.2">
      <c r="A41" s="116" t="s">
        <v>247</v>
      </c>
      <c r="B41" s="94"/>
      <c r="C41" s="125">
        <v>218554</v>
      </c>
      <c r="D41" s="125">
        <v>217407</v>
      </c>
      <c r="E41" s="125">
        <v>215252</v>
      </c>
      <c r="F41" s="125">
        <v>214709</v>
      </c>
      <c r="G41" s="125">
        <v>212108</v>
      </c>
      <c r="H41" s="125">
        <v>214458</v>
      </c>
      <c r="I41" s="125">
        <v>216472</v>
      </c>
      <c r="J41" s="125">
        <v>219658</v>
      </c>
      <c r="K41" s="125">
        <v>223292</v>
      </c>
      <c r="L41" s="125">
        <v>228540</v>
      </c>
      <c r="M41" s="125">
        <v>234619</v>
      </c>
      <c r="N41" s="125">
        <v>239922</v>
      </c>
      <c r="O41" s="404">
        <v>241049</v>
      </c>
      <c r="P41" s="411">
        <v>0</v>
      </c>
      <c r="Q41" s="383">
        <f>(O41-C41)/C41</f>
        <v>0.10292650786533306</v>
      </c>
    </row>
    <row r="43" spans="1:17" x14ac:dyDescent="0.2">
      <c r="A43" s="434" t="s">
        <v>223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</row>
    <row r="44" spans="1:17" x14ac:dyDescent="0.2">
      <c r="A44" s="434" t="s">
        <v>222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</row>
    <row r="45" spans="1:17" x14ac:dyDescent="0.2">
      <c r="A45" s="434" t="s">
        <v>220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</row>
    <row r="46" spans="1:17" x14ac:dyDescent="0.2">
      <c r="A46" s="434" t="s">
        <v>221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</row>
    <row r="47" spans="1:17" x14ac:dyDescent="0.2">
      <c r="A47" s="434" t="s">
        <v>224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</row>
    <row r="48" spans="1:17" x14ac:dyDescent="0.2">
      <c r="A48" s="434" t="s">
        <v>225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</row>
    <row r="49" spans="1:17" x14ac:dyDescent="0.2">
      <c r="A49" s="434" t="s">
        <v>226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</row>
    <row r="50" spans="1:17" x14ac:dyDescent="0.2">
      <c r="A50" s="434" t="s">
        <v>227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</row>
    <row r="51" spans="1:17" x14ac:dyDescent="0.2">
      <c r="A51" s="434" t="s">
        <v>228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</row>
    <row r="52" spans="1:17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</sheetData>
  <mergeCells count="11">
    <mergeCell ref="A46:Q46"/>
    <mergeCell ref="A1:Q1"/>
    <mergeCell ref="P3:Q3"/>
    <mergeCell ref="A43:Q43"/>
    <mergeCell ref="A44:Q44"/>
    <mergeCell ref="A45:Q45"/>
    <mergeCell ref="A47:Q47"/>
    <mergeCell ref="A48:Q48"/>
    <mergeCell ref="A49:Q49"/>
    <mergeCell ref="A50:Q50"/>
    <mergeCell ref="A51:Q51"/>
  </mergeCells>
  <pageMargins left="0.7" right="0.7" top="0.75" bottom="0.75" header="0.3" footer="0.3"/>
  <pageSetup scale="70" orientation="landscape" r:id="rId1"/>
  <ignoredErrors>
    <ignoredError sqref="M3 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Income Statement</vt:lpstr>
      <vt:lpstr>Fnl and Operating Highlights</vt:lpstr>
      <vt:lpstr>Net Interest Revenue</vt:lpstr>
      <vt:lpstr>AMAF</vt:lpstr>
      <vt:lpstr>Growth in Client Assets &amp; Accts</vt:lpstr>
      <vt:lpstr>SMART</vt:lpstr>
      <vt:lpstr>AMAF!Print_Area</vt:lpstr>
      <vt:lpstr>'Growth in Client Assets &amp; Accts'!Print_Area</vt:lpstr>
      <vt:lpstr>'Income Statement'!Print_Area</vt:lpstr>
      <vt:lpstr>'Net Interest Revenue'!Print_Area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SCHW-03.31.2018-WB</dc:title>
  <dc:creator>Workiva - Sarah Degn</dc:creator>
  <cp:lastModifiedBy>Jeffrey Kammerzell</cp:lastModifiedBy>
  <cp:lastPrinted>2018-04-13T19:41:00Z</cp:lastPrinted>
  <dcterms:modified xsi:type="dcterms:W3CDTF">2018-04-13T20:43:37Z</dcterms:modified>
</cp:coreProperties>
</file>