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ossou\Desktop\Photos\"/>
    </mc:Choice>
  </mc:AlternateContent>
  <bookViews>
    <workbookView xWindow="390" yWindow="0" windowWidth="23190" windowHeight="13020" activeTab="4"/>
  </bookViews>
  <sheets>
    <sheet name="Income Statement" sheetId="2" r:id="rId1"/>
    <sheet name="Fnl and Operating Highlights" sheetId="3" r:id="rId2"/>
    <sheet name="Net Interest Revenue" sheetId="4" r:id="rId3"/>
    <sheet name="AMAF" sheetId="5" r:id="rId4"/>
    <sheet name="Growth in Client Assets &amp; Accts" sheetId="6" r:id="rId5"/>
    <sheet name="SMART" sheetId="7" r:id="rId6"/>
  </sheets>
  <definedNames>
    <definedName name="_xlnm.Print_Area" localSheetId="0">'Income Statement'!$A$2:$I$39</definedName>
  </definedNames>
  <calcPr calcId="152511"/>
</workbook>
</file>

<file path=xl/calcChain.xml><?xml version="1.0" encoding="utf-8"?>
<calcChain xmlns="http://schemas.openxmlformats.org/spreadsheetml/2006/main">
  <c r="Q42" i="7" l="1"/>
  <c r="Q26" i="7"/>
  <c r="Q25" i="7"/>
  <c r="P25" i="7"/>
  <c r="Q24" i="7"/>
  <c r="P24" i="7"/>
  <c r="Q22" i="7"/>
  <c r="Q21" i="7"/>
  <c r="P21" i="7"/>
  <c r="Q20" i="7"/>
  <c r="P20" i="7"/>
  <c r="Q18" i="7"/>
  <c r="P18" i="7"/>
  <c r="Q17" i="7"/>
  <c r="Q15" i="7"/>
  <c r="P15" i="7"/>
  <c r="Q14" i="7"/>
  <c r="P14" i="7"/>
  <c r="O13" i="7"/>
  <c r="Q12" i="7"/>
  <c r="P12" i="7"/>
  <c r="Q9" i="7"/>
  <c r="Q8" i="7"/>
  <c r="P8" i="7"/>
  <c r="Q7" i="7"/>
  <c r="P7" i="7"/>
  <c r="B45" i="6"/>
  <c r="D44" i="6"/>
  <c r="B44" i="6"/>
  <c r="D43" i="6"/>
  <c r="B43" i="6"/>
  <c r="D41" i="6"/>
  <c r="B41" i="6"/>
  <c r="B39" i="6"/>
  <c r="O38" i="6"/>
  <c r="O40" i="6" s="1"/>
  <c r="M38" i="6"/>
  <c r="M40" i="6" s="1"/>
  <c r="K38" i="6"/>
  <c r="K40" i="6" s="1"/>
  <c r="I38" i="6"/>
  <c r="I40" i="6" s="1"/>
  <c r="G38" i="6"/>
  <c r="G40" i="6" s="1"/>
  <c r="D37" i="6"/>
  <c r="B37" i="6"/>
  <c r="D36" i="6"/>
  <c r="B36" i="6"/>
  <c r="O33" i="6"/>
  <c r="M33" i="6"/>
  <c r="K33" i="6"/>
  <c r="I33" i="6"/>
  <c r="G33" i="6"/>
  <c r="B33" i="6"/>
  <c r="D32" i="6"/>
  <c r="B32" i="6"/>
  <c r="D31" i="6"/>
  <c r="B31" i="6"/>
  <c r="D28" i="6"/>
  <c r="B28" i="6"/>
  <c r="D27" i="6"/>
  <c r="B27" i="6"/>
  <c r="D26" i="6"/>
  <c r="B26" i="6"/>
  <c r="O25" i="6"/>
  <c r="M25" i="6"/>
  <c r="K25" i="6"/>
  <c r="I25" i="6"/>
  <c r="G25" i="6"/>
  <c r="B25" i="6"/>
  <c r="D24" i="6"/>
  <c r="B24" i="6"/>
  <c r="D23" i="6"/>
  <c r="B23" i="6"/>
  <c r="D22" i="6"/>
  <c r="B22" i="6"/>
  <c r="B21" i="6"/>
  <c r="O19" i="6"/>
  <c r="M19" i="6"/>
  <c r="K19" i="6"/>
  <c r="K20" i="6" s="1"/>
  <c r="I19" i="6"/>
  <c r="I20" i="6" s="1"/>
  <c r="I29" i="6" s="1"/>
  <c r="G19" i="6"/>
  <c r="G20" i="6" s="1"/>
  <c r="G29" i="6" s="1"/>
  <c r="D18" i="6"/>
  <c r="B18" i="6"/>
  <c r="D17" i="6"/>
  <c r="B17" i="6"/>
  <c r="D16" i="6"/>
  <c r="B16" i="6"/>
  <c r="O14" i="6"/>
  <c r="B14" i="6" s="1"/>
  <c r="M14" i="6"/>
  <c r="I14" i="6"/>
  <c r="G14" i="6"/>
  <c r="D14" i="6" s="1"/>
  <c r="D13" i="6"/>
  <c r="B13" i="6"/>
  <c r="D12" i="6"/>
  <c r="B12" i="6"/>
  <c r="D10" i="6"/>
  <c r="B10" i="6"/>
  <c r="Z20" i="5"/>
  <c r="X20" i="5"/>
  <c r="Q20" i="5"/>
  <c r="L20" i="5"/>
  <c r="J20" i="5"/>
  <c r="C20" i="5"/>
  <c r="Z12" i="5"/>
  <c r="X12" i="5"/>
  <c r="X16" i="5" s="1"/>
  <c r="L12" i="5"/>
  <c r="L16" i="5" s="1"/>
  <c r="J12" i="5"/>
  <c r="J16" i="5" s="1"/>
  <c r="E12" i="5"/>
  <c r="T30" i="4"/>
  <c r="Y26" i="4"/>
  <c r="W26" i="4"/>
  <c r="R26" i="4"/>
  <c r="R29" i="4" s="1"/>
  <c r="P26" i="4"/>
  <c r="K26" i="4"/>
  <c r="I26" i="4"/>
  <c r="I29" i="4" s="1"/>
  <c r="D26" i="4"/>
  <c r="D29" i="4" s="1"/>
  <c r="B26" i="4"/>
  <c r="Y18" i="4"/>
  <c r="Y20" i="4" s="1"/>
  <c r="Y30" i="4" s="1"/>
  <c r="W18" i="4"/>
  <c r="W20" i="4" s="1"/>
  <c r="R18" i="4"/>
  <c r="R20" i="4" s="1"/>
  <c r="R30" i="4" s="1"/>
  <c r="P18" i="4"/>
  <c r="P20" i="4" s="1"/>
  <c r="P27" i="4" s="1"/>
  <c r="P29" i="4" s="1"/>
  <c r="K18" i="4"/>
  <c r="K20" i="4" s="1"/>
  <c r="K30" i="4" s="1"/>
  <c r="I18" i="4"/>
  <c r="I20" i="4" s="1"/>
  <c r="D18" i="4"/>
  <c r="D20" i="4" s="1"/>
  <c r="B18" i="4"/>
  <c r="B20" i="4" s="1"/>
  <c r="B27" i="4" s="1"/>
  <c r="B29" i="4" s="1"/>
  <c r="D60" i="3"/>
  <c r="B60" i="3"/>
  <c r="O59" i="3"/>
  <c r="M59" i="3"/>
  <c r="K59" i="3"/>
  <c r="I59" i="3"/>
  <c r="G59" i="3"/>
  <c r="B59" i="3" s="1"/>
  <c r="D58" i="3"/>
  <c r="B58" i="3"/>
  <c r="D57" i="3"/>
  <c r="B57" i="3"/>
  <c r="D56" i="3"/>
  <c r="B56" i="3"/>
  <c r="D53" i="3"/>
  <c r="B53" i="3"/>
  <c r="D52" i="3"/>
  <c r="B52" i="3"/>
  <c r="D50" i="3"/>
  <c r="B50" i="3"/>
  <c r="D49" i="3"/>
  <c r="B49" i="3"/>
  <c r="B48" i="3"/>
  <c r="D47" i="3"/>
  <c r="B47" i="3"/>
  <c r="D46" i="3"/>
  <c r="B46" i="3"/>
  <c r="D45" i="3"/>
  <c r="B45" i="3"/>
  <c r="D44" i="3"/>
  <c r="B44" i="3"/>
  <c r="D43" i="3"/>
  <c r="B43" i="3"/>
  <c r="D42" i="3"/>
  <c r="B42" i="3"/>
  <c r="B37" i="3"/>
  <c r="B36" i="3"/>
  <c r="B34" i="3"/>
  <c r="D33" i="3"/>
  <c r="B33" i="3"/>
  <c r="D32" i="3"/>
  <c r="B32" i="3"/>
  <c r="D30" i="3"/>
  <c r="B30" i="3"/>
  <c r="D29" i="3"/>
  <c r="B29" i="3"/>
  <c r="D28" i="3"/>
  <c r="B28" i="3"/>
  <c r="D27" i="3"/>
  <c r="B27" i="3"/>
  <c r="D26" i="3"/>
  <c r="B26" i="3"/>
  <c r="O25" i="3"/>
  <c r="B25" i="3" s="1"/>
  <c r="M25" i="3"/>
  <c r="K25" i="3"/>
  <c r="I25" i="3"/>
  <c r="D25" i="3" s="1"/>
  <c r="D24" i="3"/>
  <c r="B24" i="3"/>
  <c r="D23" i="3"/>
  <c r="B23" i="3"/>
  <c r="D22" i="3"/>
  <c r="B22" i="3"/>
  <c r="D21" i="3"/>
  <c r="B21" i="3"/>
  <c r="D20" i="3"/>
  <c r="B20" i="3"/>
  <c r="B19" i="3"/>
  <c r="B18" i="3"/>
  <c r="D17" i="3"/>
  <c r="B17" i="3"/>
  <c r="O15" i="3"/>
  <c r="M15" i="3"/>
  <c r="K15" i="3"/>
  <c r="I15" i="3"/>
  <c r="D15" i="3" s="1"/>
  <c r="B15" i="3"/>
  <c r="D14" i="3"/>
  <c r="B14" i="3"/>
  <c r="D13" i="3"/>
  <c r="B13" i="3"/>
  <c r="D12" i="3"/>
  <c r="B12" i="3"/>
  <c r="D11" i="3"/>
  <c r="B11" i="3"/>
  <c r="I27" i="2"/>
  <c r="G27" i="2"/>
  <c r="E27" i="2"/>
  <c r="C27" i="2"/>
  <c r="I12" i="2"/>
  <c r="I17" i="2" s="1"/>
  <c r="I28" i="2" s="1"/>
  <c r="G12" i="2"/>
  <c r="E12" i="2"/>
  <c r="E17" i="2" s="1"/>
  <c r="C12" i="2"/>
  <c r="D25" i="6" l="1"/>
  <c r="M20" i="6"/>
  <c r="M29" i="6" s="1"/>
  <c r="D33" i="6"/>
  <c r="O20" i="6"/>
  <c r="B20" i="6" s="1"/>
  <c r="K29" i="6"/>
  <c r="D30" i="4"/>
  <c r="D59" i="3"/>
  <c r="O29" i="6"/>
  <c r="B29" i="6" s="1"/>
  <c r="E28" i="2"/>
  <c r="I30" i="2"/>
  <c r="I32" i="2" s="1"/>
  <c r="L23" i="5"/>
  <c r="D29" i="6"/>
  <c r="B40" i="6"/>
  <c r="G17" i="2"/>
  <c r="C17" i="2"/>
  <c r="Z16" i="5"/>
  <c r="Z23" i="5" s="1"/>
  <c r="B19" i="6"/>
  <c r="B38" i="6"/>
  <c r="D19" i="6"/>
  <c r="G28" i="2" l="1"/>
  <c r="E30" i="2"/>
  <c r="E32" i="2" s="1"/>
  <c r="C28" i="2"/>
  <c r="C30" i="2" l="1"/>
  <c r="G30" i="2"/>
  <c r="G32" i="2" l="1"/>
  <c r="C32" i="2"/>
</calcChain>
</file>

<file path=xl/sharedStrings.xml><?xml version="1.0" encoding="utf-8"?>
<sst xmlns="http://schemas.openxmlformats.org/spreadsheetml/2006/main" count="409" uniqueCount="259">
  <si>
    <t>Three Months Ended June 30,</t>
  </si>
  <si>
    <t>Six Months Ended June 30,</t>
  </si>
  <si>
    <t>2018</t>
  </si>
  <si>
    <t>2017</t>
  </si>
  <si>
    <t>Change</t>
  </si>
  <si>
    <t>THE CHARLES SCHWAB CORPORATION</t>
  </si>
  <si>
    <t>Consolidated Statements of Income</t>
  </si>
  <si>
    <t>(In millions, except per share amounts)</t>
  </si>
  <si>
    <t>(Unaudited)</t>
  </si>
  <si>
    <t>Three Months Ended
June 30,</t>
  </si>
  <si>
    <t>Six Months Ended
June 30,</t>
  </si>
  <si>
    <t/>
  </si>
  <si>
    <t>Net Revenues</t>
  </si>
  <si>
    <t>  </t>
  </si>
  <si>
    <t>Provision for loan losses</t>
  </si>
  <si>
    <t>Expenses Excluding Interest</t>
  </si>
  <si>
    <t>Income before taxes on income</t>
  </si>
  <si>
    <t>Taxes on income</t>
  </si>
  <si>
    <t>Net Income</t>
  </si>
  <si>
    <t>Preferred stock dividends and other</t>
  </si>
  <si>
    <t>Net Income Available to Common Stockholders</t>
  </si>
  <si>
    <t>Weighted-Average Common Shares Outstanding:</t>
  </si>
  <si>
    <t>Earnings Per Common Shares Outstanding:</t>
  </si>
  <si>
    <t>Dividends Declared Per Common Share</t>
  </si>
  <si>
    <t>Financial and Operating Highlights</t>
  </si>
  <si>
    <t>Q2-18 % change</t>
  </si>
  <si>
    <t>vs.</t>
  </si>
  <si>
    <t>Second</t>
  </si>
  <si>
    <t>First</t>
  </si>
  <si>
    <t>Fourth</t>
  </si>
  <si>
    <t>Third</t>
  </si>
  <si>
    <t>(In millions, except per share amounts and as noted)</t>
  </si>
  <si>
    <t>Q2-17</t>
  </si>
  <si>
    <t>Q1-18</t>
  </si>
  <si>
    <t>Quarter</t>
  </si>
  <si>
    <t>Total net revenues</t>
  </si>
  <si>
    <t>Total expenses excluding interest</t>
  </si>
  <si>
    <t>Earnings per common share:</t>
  </si>
  <si>
    <t>Dividends declared per common share</t>
  </si>
  <si>
    <t>Weighted-average common shares outstanding:</t>
  </si>
  <si>
    <t>Performance Measures</t>
  </si>
  <si>
    <t>Other</t>
  </si>
  <si>
    <t>Clients’ Daily Average Trades (in thousands)</t>
  </si>
  <si>
    <t>Total</t>
  </si>
  <si>
    <t>Net Interest Revenue Information</t>
  </si>
  <si>
    <t>(In millions)</t>
  </si>
  <si>
    <t>Interest-earning assets:</t>
  </si>
  <si>
    <t>Cash and cash equivalents</t>
  </si>
  <si>
    <t>Cash and investments segregated</t>
  </si>
  <si>
    <t>Broker-related receivables</t>
  </si>
  <si>
    <t>Receivables from brokerage clients</t>
  </si>
  <si>
    <t>Held to maturity securities</t>
  </si>
  <si>
    <t>Bank loans</t>
  </si>
  <si>
    <t>Other interest revenue</t>
  </si>
  <si>
    <t>Total interest-earning assets</t>
  </si>
  <si>
    <t>Funding sources:</t>
  </si>
  <si>
    <t>Bank deposits</t>
  </si>
  <si>
    <t>Payables to brokerage clients</t>
  </si>
  <si>
    <t>Short-term borrowings</t>
  </si>
  <si>
    <t>Long-term debt</t>
  </si>
  <si>
    <t>Non-interest-bearing funding sources</t>
  </si>
  <si>
    <t>Other interest expense</t>
  </si>
  <si>
    <t>Total funding sources</t>
  </si>
  <si>
    <t>Net interest revenue</t>
  </si>
  <si>
    <t>Asset Management and Administration Fees Information</t>
  </si>
  <si>
    <t>Revenue</t>
  </si>
  <si>
    <t>Schwab money market funds before fee waivers</t>
  </si>
  <si>
    <t>Fee waivers</t>
  </si>
  <si>
    <t>Schwab money market funds</t>
  </si>
  <si>
    <t>Schwab equity and bond funds and ETFs</t>
  </si>
  <si>
    <t>Fee-based</t>
  </si>
  <si>
    <t>Non-fee-based</t>
  </si>
  <si>
    <t>Total asset management and administration fees</t>
  </si>
  <si>
    <t>Growth in Client Assets and Accounts</t>
  </si>
  <si>
    <t>Q2-18 % Change</t>
  </si>
  <si>
    <t>(In billions, at quarter end, except as noted)</t>
  </si>
  <si>
    <t>Q2-17</t>
  </si>
  <si>
    <t>Assets in client accounts</t>
  </si>
  <si>
    <t>Client assets by business</t>
  </si>
  <si>
    <t>N/M</t>
  </si>
  <si>
    <t>The Charles Schwab Corporation Monthly Activity Report For June 2018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</si>
  <si>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</si>
  <si>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</si>
  <si>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</si>
  <si>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</si>
  <si>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</si>
  <si>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</si>
  <si>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</si>
  <si>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</si>
  <si>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</si>
  <si>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</si>
  <si>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</si>
  <si>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</si>
  <si>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Mo.</t>
  </si>
  <si>
    <t>Yr.</t>
  </si>
  <si>
    <t>Beginning Client Assets</t>
  </si>
  <si>
    <t>Total Client Assets (at month end)</t>
  </si>
  <si>
    <t>Receiving Ongoing Advisory Services (at month end)</t>
  </si>
  <si>
    <t>Client Activity</t>
  </si>
  <si>
    <t>10 bp</t>
  </si>
  <si>
    <t>(80) bp</t>
  </si>
  <si>
    <t>Mutual Fund and Exchange-Traded Fund</t>
  </si>
  <si>
    <t xml:space="preserve">         Interest revenue</t>
  </si>
  <si>
    <t xml:space="preserve">         Interest expense</t>
  </si>
  <si>
    <t xml:space="preserve">     Net interest revenue</t>
  </si>
  <si>
    <t xml:space="preserve">     Asset management and administration fees</t>
  </si>
  <si>
    <t xml:space="preserve">     Trading revenue</t>
  </si>
  <si>
    <t xml:space="preserve">     Other</t>
  </si>
  <si>
    <t xml:space="preserve">          Total net revenues</t>
  </si>
  <si>
    <t xml:space="preserve">     Compensation and benefits</t>
  </si>
  <si>
    <t xml:space="preserve">     Professional services</t>
  </si>
  <si>
    <t xml:space="preserve">     Occupancy and equipment</t>
  </si>
  <si>
    <t xml:space="preserve">     Advertising and market development</t>
  </si>
  <si>
    <t xml:space="preserve">     Communications</t>
  </si>
  <si>
    <t xml:space="preserve">     Depreciation and amortization</t>
  </si>
  <si>
    <t xml:space="preserve">     Regulatory fees and assessments</t>
  </si>
  <si>
    <t xml:space="preserve">          Total expenses excluding interest</t>
  </si>
  <si>
    <t xml:space="preserve">      Basic</t>
  </si>
  <si>
    <t xml:space="preserve">      Diluted</t>
  </si>
  <si>
    <r>
      <t xml:space="preserve">      Return on average common stockholders’ equity (annualized) </t>
    </r>
    <r>
      <rPr>
        <vertAlign val="superscript"/>
        <sz val="8"/>
        <color rgb="FF000000"/>
        <rFont val="Times New Roman"/>
        <family val="1"/>
      </rPr>
      <t>(1)</t>
    </r>
  </si>
  <si>
    <r>
      <rPr>
        <b/>
        <sz val="8"/>
        <color rgb="FF000000"/>
        <rFont val="Times New Roman"/>
        <family val="1"/>
      </rPr>
      <t xml:space="preserve">Financial Condition </t>
    </r>
    <r>
      <rPr>
        <sz val="8"/>
        <color rgb="FF000000"/>
        <rFont val="Times New Roman"/>
        <family val="1"/>
      </rPr>
      <t>(at quarter end, in billions)</t>
    </r>
  </si>
  <si>
    <r>
      <t xml:space="preserve">      Revenue trades </t>
    </r>
    <r>
      <rPr>
        <vertAlign val="superscript"/>
        <sz val="8"/>
        <color rgb="FF000000"/>
        <rFont val="Times New Roman"/>
        <family val="1"/>
      </rPr>
      <t>(2)</t>
    </r>
  </si>
  <si>
    <r>
      <t xml:space="preserve">      Asset-based trades </t>
    </r>
    <r>
      <rPr>
        <vertAlign val="superscript"/>
        <sz val="8"/>
        <color rgb="FF000000"/>
        <rFont val="Times New Roman"/>
        <family val="1"/>
      </rPr>
      <t>(3)</t>
    </r>
  </si>
  <si>
    <r>
      <t xml:space="preserve">      Other trades </t>
    </r>
    <r>
      <rPr>
        <vertAlign val="superscript"/>
        <sz val="8"/>
        <color rgb="FF000000"/>
        <rFont val="Times New Roman"/>
        <family val="1"/>
      </rPr>
      <t>(4)</t>
    </r>
  </si>
  <si>
    <r>
      <rPr>
        <b/>
        <sz val="8"/>
        <color rgb="FF000000"/>
        <rFont val="Times New Roman"/>
        <family val="1"/>
      </rPr>
      <t xml:space="preserve">Average Revenue Per Revenue Trade </t>
    </r>
    <r>
      <rPr>
        <vertAlign val="superscript"/>
        <sz val="8"/>
        <color rgb="FF000000"/>
        <rFont val="Times New Roman"/>
        <family val="1"/>
      </rPr>
      <t>(2)</t>
    </r>
  </si>
  <si>
    <t xml:space="preserve">      Net interest revenue</t>
  </si>
  <si>
    <t xml:space="preserve">      Asset management and administration fees</t>
  </si>
  <si>
    <t xml:space="preserve">      Trading revenue</t>
  </si>
  <si>
    <t xml:space="preserve">      Other</t>
  </si>
  <si>
    <t xml:space="preserve">      Compensation and benefits</t>
  </si>
  <si>
    <t xml:space="preserve">      Professional services</t>
  </si>
  <si>
    <t xml:space="preserve">      Occupancy and equipment</t>
  </si>
  <si>
    <t xml:space="preserve">      Advertising and market development</t>
  </si>
  <si>
    <t xml:space="preserve">      Communications</t>
  </si>
  <si>
    <t xml:space="preserve">      Depreciation and amortization</t>
  </si>
  <si>
    <t xml:space="preserve">      Regulatory fees and assessments</t>
  </si>
  <si>
    <t xml:space="preserve">      Pre-tax profit margin</t>
  </si>
  <si>
    <t xml:space="preserve">      Total assets</t>
  </si>
  <si>
    <t xml:space="preserve">      Bank deposits</t>
  </si>
  <si>
    <t xml:space="preserve">      Payables to brokerage clients</t>
  </si>
  <si>
    <t xml:space="preserve">      Short-term borrowings</t>
  </si>
  <si>
    <t xml:space="preserve">      Long-term debt</t>
  </si>
  <si>
    <t xml:space="preserve">      Stockholders’ equity</t>
  </si>
  <si>
    <t xml:space="preserve">      Full-time equivalent employees (at quarter end, in thousands)</t>
  </si>
  <si>
    <t xml:space="preserve">      Capital expenditures — purchases of equipment, office facilities, and 
        property, net (in millions)</t>
  </si>
  <si>
    <t xml:space="preserve">      Expenses excluding interest as a percentage of average client assets
        (annualized)</t>
  </si>
  <si>
    <t xml:space="preserve">  Total interest-earning assets</t>
  </si>
  <si>
    <t xml:space="preserve">  Total interest-bearing liabilities</t>
  </si>
  <si>
    <t>Average
Client
Assets</t>
  </si>
  <si>
    <t>Average
Fee</t>
  </si>
  <si>
    <r>
      <t>Mutual Fund OneSource</t>
    </r>
    <r>
      <rPr>
        <vertAlign val="superscript"/>
        <sz val="9"/>
        <color rgb="FF000000"/>
        <rFont val="Times New Roman"/>
        <family val="1"/>
      </rPr>
      <t xml:space="preserve"> ® </t>
    </r>
    <r>
      <rPr>
        <sz val="9"/>
        <color rgb="FF000000"/>
        <rFont val="Times New Roman"/>
        <family val="1"/>
      </rPr>
      <t>and other non-
  transaction fee funds</t>
    </r>
  </si>
  <si>
    <r>
      <t>Other third-party mutual funds and ETFs</t>
    </r>
    <r>
      <rPr>
        <vertAlign val="superscript"/>
        <sz val="9"/>
        <color rgb="FF000000"/>
        <rFont val="Times New Roman"/>
        <family val="1"/>
      </rPr>
      <t xml:space="preserve"> (1)</t>
    </r>
  </si>
  <si>
    <r>
      <t xml:space="preserve">      Total mutual funds and ETFs</t>
    </r>
    <r>
      <rPr>
        <vertAlign val="superscript"/>
        <sz val="9"/>
        <color rgb="FF000000"/>
        <rFont val="Times New Roman"/>
        <family val="1"/>
      </rPr>
      <t xml:space="preserve"> (2)</t>
    </r>
  </si>
  <si>
    <r>
      <t xml:space="preserve">Advice solutions </t>
    </r>
    <r>
      <rPr>
        <vertAlign val="superscript"/>
        <sz val="9"/>
        <color rgb="FF000000"/>
        <rFont val="Times New Roman"/>
        <family val="1"/>
      </rPr>
      <t>(2)</t>
    </r>
    <r>
      <rPr>
        <sz val="9"/>
        <color rgb="FF000000"/>
        <rFont val="Times New Roman"/>
        <family val="1"/>
      </rPr>
      <t xml:space="preserve"> :</t>
    </r>
  </si>
  <si>
    <r>
      <t>Other balance-based fees</t>
    </r>
    <r>
      <rPr>
        <vertAlign val="superscript"/>
        <sz val="9"/>
        <color rgb="FF000000"/>
        <rFont val="Times New Roman"/>
        <family val="1"/>
      </rPr>
      <t xml:space="preserve"> (3)</t>
    </r>
  </si>
  <si>
    <r>
      <t>Other</t>
    </r>
    <r>
      <rPr>
        <vertAlign val="superscript"/>
        <sz val="9"/>
        <color rgb="FF000000"/>
        <rFont val="Times New Roman"/>
        <family val="1"/>
      </rPr>
      <t xml:space="preserve"> (4)</t>
    </r>
  </si>
  <si>
    <t xml:space="preserve">      Total advice solutions</t>
  </si>
  <si>
    <r>
      <t xml:space="preserve">      Schwab One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>, certain cash equivalents and bank deposits</t>
    </r>
  </si>
  <si>
    <r>
      <t xml:space="preserve">      Proprietary mutual funds (Schwab Funds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 xml:space="preserve"> and Laudus Funds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>):</t>
    </r>
  </si>
  <si>
    <r>
      <t xml:space="preserve">         Money market funds </t>
    </r>
    <r>
      <rPr>
        <vertAlign val="superscript"/>
        <sz val="8"/>
        <color rgb="FF000000"/>
        <rFont val="Times New Roman"/>
        <family val="1"/>
      </rPr>
      <t>(1)</t>
    </r>
  </si>
  <si>
    <r>
      <t xml:space="preserve">         Equity and bond funds </t>
    </r>
    <r>
      <rPr>
        <vertAlign val="superscript"/>
        <sz val="8"/>
        <color rgb="FF000000"/>
        <rFont val="Times New Roman"/>
        <family val="1"/>
      </rPr>
      <t>(2)</t>
    </r>
  </si>
  <si>
    <r>
      <t xml:space="preserve">      Mutual Fund Marketplace</t>
    </r>
    <r>
      <rPr>
        <vertAlign val="superscript"/>
        <sz val="8"/>
        <color rgb="FF000000"/>
        <rFont val="Times New Roman"/>
        <family val="1"/>
      </rPr>
      <t>® (3)</t>
    </r>
  </si>
  <si>
    <r>
      <t xml:space="preserve">         Mutual Fund OneSource</t>
    </r>
    <r>
      <rPr>
        <vertAlign val="superscript"/>
        <sz val="8"/>
        <color rgb="FF000000"/>
        <rFont val="Times New Roman"/>
        <family val="1"/>
      </rPr>
      <t xml:space="preserve">® </t>
    </r>
    <r>
      <rPr>
        <sz val="8"/>
        <color rgb="FF000000"/>
        <rFont val="Times New Roman"/>
        <family val="1"/>
      </rPr>
      <t>and other non-transaction fee funds</t>
    </r>
  </si>
  <si>
    <r>
      <t xml:space="preserve">         Proprietary ETFs</t>
    </r>
    <r>
      <rPr>
        <vertAlign val="superscript"/>
        <sz val="8"/>
        <color rgb="FF000000"/>
        <rFont val="Times New Roman"/>
        <family val="1"/>
      </rPr>
      <t xml:space="preserve"> (2)</t>
    </r>
  </si>
  <si>
    <r>
      <t xml:space="preserve">      </t>
    </r>
    <r>
      <rPr>
        <b/>
        <sz val="8"/>
        <color rgb="FF000000"/>
        <rFont val="Times New Roman"/>
        <family val="1"/>
      </rPr>
      <t>Total client assets</t>
    </r>
  </si>
  <si>
    <r>
      <rPr>
        <b/>
        <sz val="8"/>
        <color rgb="FF000000"/>
        <rFont val="Times New Roman"/>
        <family val="1"/>
      </rPr>
      <t xml:space="preserve">Net growth in assets in client accounts </t>
    </r>
    <r>
      <rPr>
        <sz val="8"/>
        <color rgb="FF000000"/>
        <rFont val="Times New Roman"/>
        <family val="1"/>
      </rPr>
      <t>(for the quarter ended)</t>
    </r>
  </si>
  <si>
    <r>
      <t xml:space="preserve">      </t>
    </r>
    <r>
      <rPr>
        <b/>
        <sz val="8"/>
        <color rgb="FF000000"/>
        <rFont val="Times New Roman"/>
        <family val="1"/>
      </rPr>
      <t>Net new assets by business</t>
    </r>
  </si>
  <si>
    <r>
      <t xml:space="preserve">             Investor Services</t>
    </r>
    <r>
      <rPr>
        <vertAlign val="superscript"/>
        <sz val="8"/>
        <color rgb="FF000000"/>
        <rFont val="Times New Roman"/>
        <family val="1"/>
      </rPr>
      <t xml:space="preserve"> (4)</t>
    </r>
  </si>
  <si>
    <r>
      <t xml:space="preserve">      </t>
    </r>
    <r>
      <rPr>
        <b/>
        <sz val="8"/>
        <color rgb="FF000000"/>
        <rFont val="Times New Roman"/>
        <family val="1"/>
      </rPr>
      <t>Total net new assets</t>
    </r>
  </si>
  <si>
    <r>
      <t xml:space="preserve">      </t>
    </r>
    <r>
      <rPr>
        <b/>
        <sz val="8"/>
        <color rgb="FF000000"/>
        <rFont val="Times New Roman"/>
        <family val="1"/>
      </rPr>
      <t>Net growth (decline)</t>
    </r>
  </si>
  <si>
    <r>
      <rPr>
        <b/>
        <sz val="8"/>
        <color rgb="FF000000"/>
        <rFont val="Times New Roman"/>
        <family val="1"/>
      </rPr>
      <t xml:space="preserve">New brokerage accounts </t>
    </r>
    <r>
      <rPr>
        <sz val="8"/>
        <color rgb="FF000000"/>
        <rFont val="Times New Roman"/>
        <family val="1"/>
      </rPr>
      <t>(in thousands, for the quarter ended)</t>
    </r>
  </si>
  <si>
    <r>
      <rPr>
        <b/>
        <sz val="8"/>
        <color rgb="FF000000"/>
        <rFont val="Times New Roman"/>
        <family val="1"/>
      </rPr>
      <t xml:space="preserve">Clients </t>
    </r>
    <r>
      <rPr>
        <sz val="8"/>
        <color rgb="FF000000"/>
        <rFont val="Times New Roman"/>
        <family val="1"/>
      </rPr>
      <t>(in thousands)</t>
    </r>
  </si>
  <si>
    <t xml:space="preserve">               Total proprietary mutual funds</t>
  </si>
  <si>
    <t xml:space="preserve">         Mutual fund clearing services</t>
  </si>
  <si>
    <t xml:space="preserve">         Other third-party mutual funds</t>
  </si>
  <si>
    <t xml:space="preserve">               Total Mutual Fund Marketplace</t>
  </si>
  <si>
    <t xml:space="preserve">                  Total mutual fund assets</t>
  </si>
  <si>
    <t xml:space="preserve">      Exchange-traded funds (ETFs)</t>
  </si>
  <si>
    <t xml:space="preserve">         Other third-party ETFs</t>
  </si>
  <si>
    <t xml:space="preserve">               Total ETF assets</t>
  </si>
  <si>
    <t xml:space="preserve">         Equity and other securities</t>
  </si>
  <si>
    <t xml:space="preserve">         Fixed income securities</t>
  </si>
  <si>
    <t xml:space="preserve">         Margin loans outstanding</t>
  </si>
  <si>
    <t xml:space="preserve">         Investor Services</t>
  </si>
  <si>
    <t xml:space="preserve">         Advisor Services</t>
  </si>
  <si>
    <t xml:space="preserve">             Advisor Services</t>
  </si>
  <si>
    <t xml:space="preserve">      Net market gains (losses)</t>
  </si>
  <si>
    <t xml:space="preserve">      Active Brokerage Accounts</t>
  </si>
  <si>
    <t xml:space="preserve">      Banking Accounts</t>
  </si>
  <si>
    <t xml:space="preserve">      Corporate Retirement Plan Participants</t>
  </si>
  <si>
    <r>
      <rPr>
        <b/>
        <sz val="8"/>
        <color rgb="FF000000"/>
        <rFont val="Times New Roman"/>
        <family val="1"/>
      </rPr>
      <t xml:space="preserve">Market Indices </t>
    </r>
    <r>
      <rPr>
        <sz val="8"/>
        <color rgb="FF000000"/>
        <rFont val="Times New Roman"/>
        <family val="1"/>
      </rPr>
      <t>(at month end)</t>
    </r>
  </si>
  <si>
    <r>
      <rPr>
        <b/>
        <sz val="8"/>
        <color rgb="FF000000"/>
        <rFont val="Times New Roman"/>
        <family val="1"/>
      </rPr>
      <t xml:space="preserve">Client Assets </t>
    </r>
    <r>
      <rPr>
        <sz val="8"/>
        <color rgb="FF000000"/>
        <rFont val="Times New Roman"/>
        <family val="1"/>
      </rPr>
      <t>(in billions of dollars)</t>
    </r>
  </si>
  <si>
    <r>
      <t xml:space="preserve">     Net New Assets</t>
    </r>
    <r>
      <rPr>
        <vertAlign val="superscript"/>
        <sz val="8"/>
        <color rgb="FF000000"/>
        <rFont val="Times New Roman"/>
        <family val="1"/>
      </rPr>
      <t xml:space="preserve"> (1)</t>
    </r>
  </si>
  <si>
    <r>
      <t xml:space="preserve">     Core Net New Assets</t>
    </r>
    <r>
      <rPr>
        <i/>
        <vertAlign val="superscript"/>
        <sz val="8"/>
        <color rgb="FF000000"/>
        <rFont val="Times New Roman"/>
        <family val="1"/>
      </rPr>
      <t xml:space="preserve"> (2)</t>
    </r>
  </si>
  <si>
    <r>
      <t xml:space="preserve">     Advisor Services</t>
    </r>
    <r>
      <rPr>
        <vertAlign val="superscript"/>
        <sz val="8"/>
        <color rgb="FF000000"/>
        <rFont val="Times New Roman"/>
        <family val="1"/>
      </rPr>
      <t xml:space="preserve"> (3)</t>
    </r>
  </si>
  <si>
    <r>
      <rPr>
        <b/>
        <sz val="8"/>
        <color rgb="FF000000"/>
        <rFont val="Times New Roman"/>
        <family val="1"/>
      </rPr>
      <t xml:space="preserve">Client Accounts </t>
    </r>
    <r>
      <rPr>
        <sz val="8"/>
        <color rgb="FF000000"/>
        <rFont val="Times New Roman"/>
        <family val="1"/>
      </rPr>
      <t>(at month end, in thousands)</t>
    </r>
  </si>
  <si>
    <r>
      <t xml:space="preserve">     Active Brokerage Accounts</t>
    </r>
    <r>
      <rPr>
        <vertAlign val="superscript"/>
        <sz val="8"/>
        <color rgb="FF000000"/>
        <rFont val="Times New Roman"/>
        <family val="1"/>
      </rPr>
      <t xml:space="preserve"> (4)</t>
    </r>
  </si>
  <si>
    <r>
      <t xml:space="preserve">     Client Cash as a Percentage of Client Assets </t>
    </r>
    <r>
      <rPr>
        <vertAlign val="superscript"/>
        <sz val="8"/>
        <color rgb="FF000000"/>
        <rFont val="Times New Roman"/>
        <family val="1"/>
      </rPr>
      <t>(5)</t>
    </r>
  </si>
  <si>
    <r>
      <t xml:space="preserve">  </t>
    </r>
    <r>
      <rPr>
        <b/>
        <sz val="8"/>
        <color rgb="FF000000"/>
        <rFont val="Times New Roman"/>
        <family val="1"/>
      </rPr>
      <t xml:space="preserve">Net Buys (Sells) </t>
    </r>
    <r>
      <rPr>
        <vertAlign val="superscript"/>
        <sz val="8"/>
        <color rgb="FF000000"/>
        <rFont val="Times New Roman"/>
        <family val="1"/>
      </rPr>
      <t xml:space="preserve">(6, 7) </t>
    </r>
    <r>
      <rPr>
        <sz val="8"/>
        <color rgb="FF000000"/>
        <rFont val="Times New Roman"/>
        <family val="1"/>
      </rPr>
      <t>(in millions of dollars)</t>
    </r>
  </si>
  <si>
    <r>
      <rPr>
        <b/>
        <sz val="8"/>
        <color rgb="FF000000"/>
        <rFont val="Times New Roman"/>
        <family val="1"/>
      </rPr>
      <t xml:space="preserve">Net Buy (Sell) Activity </t>
    </r>
    <r>
      <rPr>
        <sz val="8"/>
        <color rgb="FF000000"/>
        <rFont val="Times New Roman"/>
        <family val="1"/>
      </rPr>
      <t>(in millions of dollars)</t>
    </r>
  </si>
  <si>
    <r>
      <t xml:space="preserve">     Mutual Funds </t>
    </r>
    <r>
      <rPr>
        <vertAlign val="superscript"/>
        <sz val="8"/>
        <color rgb="FF000000"/>
        <rFont val="Times New Roman"/>
        <family val="1"/>
      </rPr>
      <t>(6)</t>
    </r>
  </si>
  <si>
    <r>
      <t xml:space="preserve">     Exchange-Traded Funds</t>
    </r>
    <r>
      <rPr>
        <vertAlign val="superscript"/>
        <sz val="8"/>
        <color rgb="FF000000"/>
        <rFont val="Times New Roman"/>
        <family val="1"/>
      </rPr>
      <t xml:space="preserve"> (7)</t>
    </r>
  </si>
  <si>
    <r>
      <rPr>
        <b/>
        <sz val="8"/>
        <color rgb="FF000000"/>
        <rFont val="Times New Roman"/>
        <family val="1"/>
      </rPr>
      <t xml:space="preserve">Average Interest-Earning Assets </t>
    </r>
    <r>
      <rPr>
        <vertAlign val="superscript"/>
        <sz val="8"/>
        <color rgb="FF000000"/>
        <rFont val="Times New Roman"/>
        <family val="1"/>
      </rPr>
      <t>(8)</t>
    </r>
  </si>
  <si>
    <t xml:space="preserve">     Dow Jones Industrial Average</t>
  </si>
  <si>
    <t xml:space="preserve">     Nasdaq Composite</t>
  </si>
  <si>
    <t xml:space="preserve">     Standard &amp; Poor’s 500</t>
  </si>
  <si>
    <t xml:space="preserve">     Net Market Gains (Losses)</t>
  </si>
  <si>
    <t xml:space="preserve">     Investor Services</t>
  </si>
  <si>
    <t xml:space="preserve">     Banking Accounts</t>
  </si>
  <si>
    <t xml:space="preserve">     Corporate Retirement Plan Participants</t>
  </si>
  <si>
    <t xml:space="preserve">     New Brokerage Accounts (in thousands)</t>
  </si>
  <si>
    <t xml:space="preserve">     Inbound Calls (in thousands)</t>
  </si>
  <si>
    <t xml:space="preserve">     Web Logins (in thousands)</t>
  </si>
  <si>
    <t xml:space="preserve">     Large Capitalization Stock</t>
  </si>
  <si>
    <t xml:space="preserve">     Small / Mid Capitalization Stock</t>
  </si>
  <si>
    <t xml:space="preserve">     International</t>
  </si>
  <si>
    <t xml:space="preserve">     Specialized</t>
  </si>
  <si>
    <t xml:space="preserve">     Hybrid</t>
  </si>
  <si>
    <t xml:space="preserve">     Taxable Bond</t>
  </si>
  <si>
    <t xml:space="preserve">     Tax-Free Bond</t>
  </si>
  <si>
    <t xml:space="preserve">     Money Market Funds</t>
  </si>
  <si>
    <r>
      <rPr>
        <vertAlign val="superscript"/>
        <sz val="8"/>
        <color rgb="FF000000"/>
        <rFont val="Times New Roman"/>
        <family val="1"/>
      </rPr>
      <t>(1)</t>
    </r>
    <r>
      <rPr>
        <sz val="8"/>
        <color rgb="FF000000"/>
        <rFont val="Times New Roman"/>
        <family val="1"/>
      </rPr>
      <t xml:space="preserve">  Return on average common stockholders’ equity is calculated using net income available to common stockholders divided by average common stockholders’ equity.</t>
    </r>
  </si>
  <si>
    <r>
      <rPr>
        <vertAlign val="superscript"/>
        <sz val="8"/>
        <color rgb="FF000000"/>
        <rFont val="Times New Roman"/>
        <family val="1"/>
      </rPr>
      <t>(2)</t>
    </r>
    <r>
      <rPr>
        <sz val="8"/>
        <color rgb="FF000000"/>
        <rFont val="Times New Roman"/>
        <family val="1"/>
      </rPr>
      <t xml:space="preserve">  Includes all client trades that generate trading revenue (i.e., commission revenue or principal transaction revenue); also known as DART.</t>
    </r>
  </si>
  <si>
    <r>
      <rPr>
        <vertAlign val="superscript"/>
        <sz val="8"/>
        <color rgb="FF000000"/>
        <rFont val="Times New Roman"/>
        <family val="1"/>
      </rPr>
      <t>(3)</t>
    </r>
    <r>
      <rPr>
        <sz val="8"/>
        <color rgb="FF000000"/>
        <rFont val="Times New Roman"/>
        <family val="1"/>
      </rPr>
      <t xml:space="preserve">  Includes eligible trades executed by clients who participate in one or more of the Company’s asset-based pricing relationships.</t>
    </r>
  </si>
  <si>
    <r>
      <rPr>
        <vertAlign val="superscript"/>
        <sz val="8"/>
        <color rgb="FF000000"/>
        <rFont val="Times New Roman"/>
        <family val="1"/>
      </rPr>
      <t>(4)</t>
    </r>
    <r>
      <rPr>
        <sz val="8"/>
        <color rgb="FF000000"/>
        <rFont val="Times New Roman"/>
        <family val="1"/>
      </rPr>
      <t xml:space="preserve">  Includes all commission-free trades, including Schwab Mutual Fund OneSource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 xml:space="preserve"> funds and ETFs, and other proprietary products.</t>
    </r>
  </si>
  <si>
    <r>
      <rPr>
        <vertAlign val="superscript"/>
        <sz val="8"/>
        <color rgb="FF000000"/>
        <rFont val="Times New Roman"/>
        <family val="1"/>
      </rPr>
      <t>(1)</t>
    </r>
    <r>
      <rPr>
        <sz val="8"/>
        <color rgb="FF000000"/>
        <rFont val="Times New Roman"/>
      </rPr>
      <t xml:space="preserve">  Amounts have been calculated based on amortized cost.</t>
    </r>
  </si>
  <si>
    <r>
      <rPr>
        <vertAlign val="superscript"/>
        <sz val="8"/>
        <color rgb="FF000000"/>
        <rFont val="Times New Roman"/>
        <family val="1"/>
      </rPr>
      <t>(2)</t>
    </r>
    <r>
      <rPr>
        <sz val="8"/>
        <color rgb="FF000000"/>
        <rFont val="Times New Roman"/>
        <family val="1"/>
      </rPr>
      <t xml:space="preserve">  Advice solutions include managed portfolios, specialized strategies, and customized investment advice such as Schwab Private Client, Schwab Managed Portfolios, Managed Account Select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>, Schwab Advisor Network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>, Windhaven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 xml:space="preserve"> Strategies,</t>
    </r>
  </si>
  <si>
    <r>
      <t xml:space="preserve">     ThomasPartners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 xml:space="preserve"> Strategies, Schwab Index Advantage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 xml:space="preserve"> advised retirement plan balances, Schwab Intelligent Portfolios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>, Institutional Intelligent Portfolios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>, and Schwab Intelligent Advisory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>, launched in March 2017; as well as legacy</t>
    </r>
  </si>
  <si>
    <t xml:space="preserve">     non-fee advice solutions including Schwab Advisor Source and certain retirement plan balances. Beginning the fourth quarter of 2017, a prospective change was made to add non-fee based average assets from managed portfolios. Average </t>
  </si>
  <si>
    <t xml:space="preserve">     client assets for advice solutions may also include the asset balances contained in the mutual fund and/or ETF categories listed above. For the total end of period view, please see the Monthly Activity Report.
</t>
  </si>
  <si>
    <r>
      <rPr>
        <vertAlign val="superscript"/>
        <sz val="8"/>
        <color rgb="FF000000"/>
        <rFont val="Times New Roman"/>
        <family val="1"/>
      </rPr>
      <t>(3)</t>
    </r>
    <r>
      <rPr>
        <sz val="8"/>
        <color rgb="FF000000"/>
        <rFont val="Times New Roman"/>
        <family val="1"/>
      </rPr>
      <t xml:space="preserve">  Includes various asset-related fees, such as trust fees, 401(k) recordkeeping fees, and mutual fund clearing fees and other service fees.</t>
    </r>
  </si>
  <si>
    <r>
      <rPr>
        <vertAlign val="superscript"/>
        <sz val="8"/>
        <color rgb="FF000000"/>
        <rFont val="Times New Roman"/>
        <family val="1"/>
      </rPr>
      <t>(4)</t>
    </r>
    <r>
      <rPr>
        <sz val="8"/>
        <color rgb="FF000000"/>
        <rFont val="Times New Roman"/>
        <family val="1"/>
      </rPr>
      <t xml:space="preserve">  Includes miscellaneous service and transaction fees relating to mutual funds and ETFs that are not balance-based.</t>
    </r>
  </si>
  <si>
    <r>
      <rPr>
        <vertAlign val="superscript"/>
        <sz val="8"/>
        <color rgb="FF000000"/>
        <rFont val="Times New Roman"/>
        <family val="1"/>
      </rPr>
      <t>(3)</t>
    </r>
    <r>
      <rPr>
        <sz val="8"/>
        <color rgb="FF000000"/>
        <rFont val="Times New Roman"/>
        <family val="1"/>
      </rPr>
      <t xml:space="preserve">  Excludes all proprietary mutual funds and ETFs.</t>
    </r>
  </si>
  <si>
    <r>
      <rPr>
        <vertAlign val="superscript"/>
        <sz val="8"/>
        <color rgb="FF000000"/>
        <rFont val="Times New Roman"/>
        <family val="1"/>
      </rPr>
      <t>(2)</t>
    </r>
    <r>
      <rPr>
        <sz val="8"/>
        <color rgb="FF000000"/>
        <rFont val="Times New Roman"/>
        <family val="1"/>
      </rPr>
      <t xml:space="preserve">  Includes proprietary equity and bond funds and ETFs held on and off the Schwab platform. As of June 30, 2018, off-platform equity and bond funds and ETFs were $11.2 billion and </t>
    </r>
  </si>
  <si>
    <t xml:space="preserve">    $28.3 billion, respectively.</t>
  </si>
  <si>
    <r>
      <rPr>
        <vertAlign val="superscript"/>
        <sz val="8"/>
        <color rgb="FF000000"/>
        <rFont val="Times New Roman"/>
        <family val="1"/>
      </rPr>
      <t>(1)</t>
    </r>
    <r>
      <rPr>
        <sz val="8"/>
        <color rgb="FF000000"/>
        <rFont val="Times New Roman"/>
        <family val="1"/>
      </rPr>
      <t xml:space="preserve">  April, March, February, and January 2018 include outflows of $9.5 billion, $5.4 billion, $71.8 billion, and $7.2 billion, respectively, from certain mutual fund clearing services clients. October and June 2017 include inflows of $16.2 billion and $15.6 billion,</t>
    </r>
  </si>
  <si>
    <t xml:space="preserve">     respectively, from certain mutual fund clearing services clients. 
</t>
  </si>
  <si>
    <r>
      <rPr>
        <vertAlign val="superscript"/>
        <sz val="8"/>
        <color rgb="FF000000"/>
        <rFont val="Times New Roman"/>
        <family val="1"/>
      </rPr>
      <t>(2)</t>
    </r>
    <r>
      <rPr>
        <sz val="8"/>
        <color rgb="FF000000"/>
        <rFont val="Times New Roman"/>
        <family val="1"/>
      </rPr>
      <t xml:space="preserve">  Net new assets before significant one-time inflows or outflows, such as acquisitions/divestitures or extraordinary flows (generally greater than $10 billion) relating to a specific client. These flows may span multiple reporting periods.</t>
    </r>
  </si>
  <si>
    <r>
      <rPr>
        <vertAlign val="superscript"/>
        <sz val="8"/>
        <color rgb="FF000000"/>
        <rFont val="Times New Roman"/>
        <family val="1"/>
      </rPr>
      <t>(3)</t>
    </r>
    <r>
      <rPr>
        <sz val="8"/>
        <color rgb="FF000000"/>
        <rFont val="Times New Roman"/>
        <family val="1"/>
      </rPr>
      <t xml:space="preserve">  Excludes Retirement Business Services.</t>
    </r>
  </si>
  <si>
    <r>
      <rPr>
        <vertAlign val="superscript"/>
        <sz val="8"/>
        <color rgb="FF000000"/>
        <rFont val="Times New Roman"/>
        <family val="1"/>
      </rPr>
      <t>(4)</t>
    </r>
    <r>
      <rPr>
        <sz val="8"/>
        <color rgb="FF000000"/>
        <rFont val="Times New Roman"/>
        <family val="1"/>
      </rPr>
      <t xml:space="preserve">  Periodically, the Company reviews its active account base. In July 2017, active brokerage accounts were reduced by approximately 48,000 as a result of low-balance closures. </t>
    </r>
  </si>
  <si>
    <r>
      <rPr>
        <vertAlign val="superscript"/>
        <sz val="8"/>
        <color rgb="FF000000"/>
        <rFont val="Times New Roman"/>
        <family val="1"/>
      </rPr>
      <t xml:space="preserve">(6) </t>
    </r>
    <r>
      <rPr>
        <sz val="8"/>
        <color rgb="FF000000"/>
        <rFont val="Times New Roman"/>
        <family val="1"/>
      </rPr>
      <t xml:space="preserve"> Represents the principal value of client mutual fund transactions handled by Schwab, including transactions in proprietary funds. Includes institutional funds available only to Investment Managers. Excludes money market fund transactions.</t>
    </r>
  </si>
  <si>
    <r>
      <rPr>
        <vertAlign val="superscript"/>
        <sz val="8"/>
        <color rgb="FF000000"/>
        <rFont val="Times New Roman"/>
        <family val="1"/>
      </rPr>
      <t>(7)</t>
    </r>
    <r>
      <rPr>
        <sz val="8"/>
        <color rgb="FF000000"/>
        <rFont val="Times New Roman"/>
        <family val="1"/>
      </rPr>
      <t xml:space="preserve">  Represents the principal value of client ETF transactions handled by Schwab, including transactions in proprietary ETFs.</t>
    </r>
  </si>
  <si>
    <r>
      <rPr>
        <vertAlign val="superscript"/>
        <sz val="8"/>
        <color rgb="FF000000"/>
        <rFont val="Times New Roman"/>
        <family val="1"/>
      </rPr>
      <t>(8)</t>
    </r>
    <r>
      <rPr>
        <sz val="8"/>
        <color rgb="FF000000"/>
        <rFont val="Times New Roman"/>
        <family val="1"/>
      </rPr>
      <t xml:space="preserve">  Represents average total interest-earning assets on the Company’s balance sheet.</t>
    </r>
  </si>
  <si>
    <t xml:space="preserve">      Cash and investments segregated</t>
  </si>
  <si>
    <t>Average
Balance</t>
  </si>
  <si>
    <t>Interest
Revenue/
Expense</t>
  </si>
  <si>
    <r>
      <t>Available for sale securities</t>
    </r>
    <r>
      <rPr>
        <vertAlign val="superscript"/>
        <sz val="9"/>
        <color rgb="FF000000"/>
        <rFont val="Times New Roman"/>
        <family val="1"/>
      </rPr>
      <t xml:space="preserve"> (1)</t>
    </r>
  </si>
  <si>
    <t>Average
Yield/
Rate</t>
  </si>
  <si>
    <t xml:space="preserve">      Receivables from brokerage clients — net</t>
  </si>
  <si>
    <t xml:space="preserve">      Bank loans — net</t>
  </si>
  <si>
    <r>
      <rPr>
        <vertAlign val="superscript"/>
        <sz val="8"/>
        <color rgb="FF000000"/>
        <rFont val="Times New Roman"/>
        <family val="1"/>
      </rPr>
      <t>(1)</t>
    </r>
    <r>
      <rPr>
        <sz val="8"/>
        <color rgb="FF000000"/>
        <rFont val="Times New Roman"/>
        <family val="1"/>
      </rPr>
      <t xml:space="preserve">  Includes Schwab ETF OneSource™.</t>
    </r>
  </si>
  <si>
    <t>N/M Not meaningful.</t>
  </si>
  <si>
    <r>
      <rPr>
        <vertAlign val="superscript"/>
        <sz val="8"/>
        <color rgb="FF000000"/>
        <rFont val="Times New Roman"/>
        <family val="1"/>
      </rPr>
      <t>(1)</t>
    </r>
    <r>
      <rPr>
        <sz val="8"/>
        <color rgb="FF000000"/>
        <rFont val="Times New Roman"/>
        <family val="1"/>
      </rPr>
      <t xml:space="preserve">  Total client assets in purchased money market funds are located at: </t>
    </r>
    <r>
      <rPr>
        <u/>
        <sz val="8"/>
        <color rgb="FF0000FF"/>
        <rFont val="Times New Roman"/>
        <family val="1"/>
      </rPr>
      <t>http://www.aboutschwab.com/investor-relations</t>
    </r>
    <r>
      <rPr>
        <sz val="8"/>
        <color rgb="FF000000"/>
        <rFont val="Times New Roman"/>
        <family val="1"/>
      </rPr>
      <t>.</t>
    </r>
  </si>
  <si>
    <t xml:space="preserve">  (in millions of dollars)</t>
  </si>
  <si>
    <r>
      <rPr>
        <vertAlign val="superscript"/>
        <sz val="8"/>
        <color rgb="FF000000"/>
        <rFont val="Times New Roman"/>
        <family val="1"/>
      </rPr>
      <t>(5)</t>
    </r>
    <r>
      <rPr>
        <sz val="8"/>
        <color rgb="FF000000"/>
        <rFont val="Times New Roman"/>
        <family val="1"/>
      </rPr>
      <t xml:space="preserve">  Schwab One</t>
    </r>
    <r>
      <rPr>
        <vertAlign val="superscript"/>
        <sz val="8"/>
        <color rgb="FF000000"/>
        <rFont val="Times New Roman"/>
        <family val="1"/>
      </rPr>
      <t>®</t>
    </r>
    <r>
      <rPr>
        <sz val="8"/>
        <color rgb="FF000000"/>
        <rFont val="Times New Roman"/>
        <family val="1"/>
      </rPr>
      <t>, certain cash equivalents, bank deposits, and money market fund balances as a percentage of total client assets.</t>
    </r>
  </si>
  <si>
    <r>
      <rPr>
        <vertAlign val="superscript"/>
        <sz val="8"/>
        <color rgb="FF000000"/>
        <rFont val="Times New Roman"/>
        <family val="1"/>
      </rPr>
      <t>(4)</t>
    </r>
    <r>
      <rPr>
        <sz val="8"/>
        <color rgb="FF000000"/>
        <rFont val="Times New Roman"/>
        <family val="1"/>
      </rPr>
      <t xml:space="preserve">  Second quarter of 2018 includes outflows of $9.5 billion from certain mutual fund clearing services clients. First quarter of 2018 includes outflows of $84.4 billion from certain mutual fund</t>
    </r>
  </si>
  <si>
    <t xml:space="preserve">     clearing services clients. Fourth quarter of 2017 includes an inflow of $16.2 billion from a mutual fund clearing services client. Second quarter of 2017 includes inflows of $18.3 billion from a 
</t>
  </si>
  <si>
    <t xml:space="preserve">     mutual fund clearing services client.</t>
  </si>
  <si>
    <r>
      <t xml:space="preserve">         Schwab ETF OneSource™ </t>
    </r>
    <r>
      <rPr>
        <vertAlign val="superscript"/>
        <sz val="8"/>
        <color rgb="FF000000"/>
        <rFont val="Times New Roman"/>
        <family val="1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</si>
</sst>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#,##0_);_(\(#,##0\);_(&quot;—&quot;_);_(@_)"/>
    <numFmt numFmtId="165" formatCode="_(&quot;$&quot;* #,##0_)_%;_(&quot;$&quot;* \(#,##0\)_%;_(&quot;$&quot;* &quot;—&quot;_);_(@_)"/>
    <numFmt numFmtId="166" formatCode="#,##0_)%;\(#,##0\)%;&quot;—&quot;\%;_(@_)"/>
    <numFmt numFmtId="167" formatCode="_(&quot;$&quot;* #,###.##########_)_%;_(&quot;$&quot;* \(#,###.##########\)_%;_(&quot;$&quot;* &quot;—&quot;_);_(@_)"/>
    <numFmt numFmtId="168" formatCode="_(&quot;$&quot;* #,###.00_)_%;_(&quot;$&quot;* \(#,###.00\)_%;_(&quot;$&quot;* &quot;—&quot;_);_(@_)"/>
    <numFmt numFmtId="169" formatCode="#,##0.0_)%;\(#,##0.0\)%;&quot;—&quot;\%;_(@_)"/>
    <numFmt numFmtId="170" formatCode="_(&quot;$&quot;* #,###_)_%;_(&quot;$&quot;* \(#,###\)_%;_(&quot;$&quot;* &quot;—&quot;_);_(@_)"/>
    <numFmt numFmtId="171" formatCode="_(&quot;$&quot;* #,##0_);_(&quot;$&quot;* \(#,##0\);_(&quot;$&quot;* &quot;—&quot;_);_(@_)"/>
    <numFmt numFmtId="172" formatCode="#,##0.##########_)%;\(#,##0.##########\)%;&quot;—&quot;\%;_(@_)"/>
    <numFmt numFmtId="173" formatCode="_(&quot;$&quot;* #,##0.0_)_%;_(&quot;$&quot;* \(#,##0.0\)_%;_(&quot;$&quot;* &quot;—&quot;_);_(@_)"/>
    <numFmt numFmtId="174" formatCode="_(#,##0.0_)_%;_(\(#,##0.0\)_%;_(&quot;—&quot;_);_(@_)"/>
    <numFmt numFmtId="175" formatCode="_(#,###.0_)_%;_(\(#,###.0\)_%;_(&quot;—&quot;_);_(@_)"/>
    <numFmt numFmtId="176" formatCode="_(#,##0_)_%;_(\(#,##0\)_%;_(&quot;—&quot;_);_(@_)"/>
    <numFmt numFmtId="177" formatCode="#,##0.00_)%;\(#,##0.00\)%;&quot;—&quot;\%;_(@_)"/>
    <numFmt numFmtId="178" formatCode="_(#,##0.##########_);_(\(#,##0.##########\);_(&quot;—&quot;_);_(@_)"/>
    <numFmt numFmtId="179" formatCode="_(&quot;$&quot;* #,##0.0_);_(&quot;$&quot;* \(#,##0.0\);_(&quot;$&quot;* &quot;-&quot;?_);_(@_)"/>
    <numFmt numFmtId="180" formatCode="#,##0.0_);\(#,##0.0\)"/>
  </numFmts>
  <fonts count="21" x14ac:knownFonts="1">
    <font>
      <sz val="10"/>
      <color rgb="FF000000"/>
      <name val="Times New Roman"/>
    </font>
    <font>
      <sz val="10"/>
      <color rgb="FF000000"/>
      <name val="Times New Roman"/>
    </font>
    <font>
      <sz val="8"/>
      <color rgb="FF000000"/>
      <name val="Times New Roman"/>
    </font>
    <font>
      <sz val="9"/>
      <color rgb="FF000000"/>
      <name val="Times New Roman"/>
    </font>
    <font>
      <sz val="14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7"/>
      <color rgb="FF000000"/>
      <name val="Times New Roman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u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vertAlign val="superscript"/>
      <sz val="8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u/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i/>
      <vertAlign val="superscript"/>
      <sz val="8"/>
      <color rgb="FF000000"/>
      <name val="Times New Roman"/>
      <family val="1"/>
    </font>
    <font>
      <sz val="12"/>
      <color rgb="FF000000"/>
      <name val="Times New Roman"/>
      <family val="1"/>
    </font>
    <font>
      <u/>
      <sz val="8"/>
      <color rgb="FF00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EEFF"/>
      </patternFill>
    </fill>
    <fill>
      <patternFill patternType="solid">
        <fgColor rgb="FFCCEEFF"/>
      </patternFill>
    </fill>
    <fill>
      <patternFill patternType="solid">
        <fgColor rgb="FFCCEEFF"/>
      </patternFill>
    </fill>
    <fill>
      <patternFill patternType="solid">
        <fgColor rgb="FFCCEEFF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2">
    <xf numFmtId="0" fontId="0" fillId="0" borderId="0"/>
    <xf numFmtId="0" fontId="13" fillId="0" borderId="3"/>
  </cellStyleXfs>
  <cellXfs count="396"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42" fontId="9" fillId="5" borderId="0" xfId="0" applyNumberFormat="1" applyFont="1" applyFill="1" applyAlignment="1"/>
    <xf numFmtId="42" fontId="9" fillId="5" borderId="0" xfId="0" applyNumberFormat="1" applyFont="1" applyFill="1" applyAlignment="1">
      <alignment horizontal="left"/>
    </xf>
    <xf numFmtId="0" fontId="9" fillId="5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42" fontId="9" fillId="0" borderId="9" xfId="0" applyNumberFormat="1" applyFont="1" applyFill="1" applyBorder="1" applyAlignment="1"/>
    <xf numFmtId="0" fontId="9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9" fillId="5" borderId="6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164" fontId="8" fillId="0" borderId="3" xfId="1" applyNumberFormat="1" applyFont="1" applyFill="1" applyAlignment="1"/>
    <xf numFmtId="42" fontId="8" fillId="0" borderId="27" xfId="0" applyNumberFormat="1" applyFont="1" applyFill="1" applyBorder="1" applyAlignment="1"/>
    <xf numFmtId="0" fontId="8" fillId="0" borderId="27" xfId="0" applyFont="1" applyFill="1" applyBorder="1" applyAlignment="1">
      <alignment horizontal="left"/>
    </xf>
    <xf numFmtId="165" fontId="8" fillId="0" borderId="27" xfId="0" applyNumberFormat="1" applyFont="1" applyFill="1" applyBorder="1" applyAlignment="1"/>
    <xf numFmtId="179" fontId="8" fillId="0" borderId="0" xfId="0" applyNumberFormat="1" applyFont="1" applyFill="1" applyAlignment="1">
      <alignment horizontal="right"/>
    </xf>
    <xf numFmtId="178" fontId="8" fillId="5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175" fontId="8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16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8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8" fillId="0" borderId="15" xfId="0" applyFont="1" applyFill="1" applyBorder="1" applyAlignment="1">
      <alignment horizontal="left"/>
    </xf>
    <xf numFmtId="0" fontId="8" fillId="0" borderId="0" xfId="0" applyFont="1" applyFill="1" applyAlignment="1">
      <alignment wrapText="1"/>
    </xf>
    <xf numFmtId="166" fontId="8" fillId="0" borderId="15" xfId="0" applyNumberFormat="1" applyFont="1" applyFill="1" applyBorder="1" applyAlignment="1"/>
    <xf numFmtId="166" fontId="8" fillId="0" borderId="0" xfId="0" applyNumberFormat="1" applyFont="1" applyFill="1" applyAlignment="1"/>
    <xf numFmtId="164" fontId="8" fillId="0" borderId="0" xfId="0" applyNumberFormat="1" applyFont="1" applyFill="1" applyAlignment="1"/>
    <xf numFmtId="165" fontId="8" fillId="0" borderId="0" xfId="0" applyNumberFormat="1" applyFont="1" applyFill="1" applyAlignment="1"/>
    <xf numFmtId="0" fontId="8" fillId="0" borderId="6" xfId="0" applyFont="1" applyFill="1" applyBorder="1" applyAlignment="1">
      <alignment horizontal="left"/>
    </xf>
    <xf numFmtId="164" fontId="8" fillId="0" borderId="0" xfId="0" applyNumberFormat="1" applyFont="1" applyFill="1" applyAlignment="1">
      <alignment horizontal="left"/>
    </xf>
    <xf numFmtId="0" fontId="11" fillId="0" borderId="6" xfId="0" applyFont="1" applyFill="1" applyBorder="1" applyAlignment="1">
      <alignment wrapText="1"/>
    </xf>
    <xf numFmtId="0" fontId="8" fillId="0" borderId="8" xfId="0" applyFont="1" applyFill="1" applyBorder="1" applyAlignment="1">
      <alignment horizontal="left"/>
    </xf>
    <xf numFmtId="168" fontId="8" fillId="0" borderId="0" xfId="0" applyNumberFormat="1" applyFont="1" applyFill="1" applyAlignment="1"/>
    <xf numFmtId="167" fontId="8" fillId="0" borderId="0" xfId="0" applyNumberFormat="1" applyFont="1" applyFill="1" applyAlignment="1"/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/>
    </xf>
    <xf numFmtId="166" fontId="8" fillId="0" borderId="4" xfId="0" applyNumberFormat="1" applyFont="1" applyFill="1" applyBorder="1" applyAlignment="1"/>
    <xf numFmtId="166" fontId="8" fillId="0" borderId="0" xfId="0" applyNumberFormat="1" applyFont="1" applyFill="1" applyAlignment="1">
      <alignment horizontal="left"/>
    </xf>
    <xf numFmtId="178" fontId="8" fillId="0" borderId="0" xfId="0" applyNumberFormat="1" applyFont="1" applyFill="1" applyAlignment="1">
      <alignment horizontal="right"/>
    </xf>
    <xf numFmtId="180" fontId="8" fillId="0" borderId="0" xfId="0" applyNumberFormat="1" applyFont="1" applyFill="1" applyAlignment="1">
      <alignment horizontal="right"/>
    </xf>
    <xf numFmtId="178" fontId="8" fillId="0" borderId="21" xfId="0" applyNumberFormat="1" applyFont="1" applyFill="1" applyBorder="1" applyAlignment="1">
      <alignment horizontal="right"/>
    </xf>
    <xf numFmtId="180" fontId="8" fillId="0" borderId="21" xfId="0" applyNumberFormat="1" applyFont="1" applyFill="1" applyBorder="1" applyAlignment="1">
      <alignment horizontal="right"/>
    </xf>
    <xf numFmtId="166" fontId="8" fillId="0" borderId="15" xfId="0" applyNumberFormat="1" applyFont="1" applyFill="1" applyBorder="1" applyAlignment="1">
      <alignment horizontal="left"/>
    </xf>
    <xf numFmtId="172" fontId="8" fillId="0" borderId="4" xfId="0" applyNumberFormat="1" applyFont="1" applyFill="1" applyBorder="1" applyAlignment="1"/>
    <xf numFmtId="176" fontId="8" fillId="0" borderId="0" xfId="0" applyNumberFormat="1" applyFont="1" applyFill="1" applyAlignment="1"/>
    <xf numFmtId="0" fontId="8" fillId="0" borderId="2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horizontal="left"/>
    </xf>
    <xf numFmtId="42" fontId="8" fillId="0" borderId="9" xfId="0" applyNumberFormat="1" applyFont="1" applyFill="1" applyBorder="1" applyAlignment="1"/>
    <xf numFmtId="0" fontId="8" fillId="0" borderId="9" xfId="0" applyFont="1" applyFill="1" applyBorder="1" applyAlignment="1">
      <alignment horizontal="left"/>
    </xf>
    <xf numFmtId="165" fontId="8" fillId="0" borderId="9" xfId="0" applyNumberFormat="1" applyFont="1" applyFill="1" applyBorder="1" applyAlignment="1"/>
    <xf numFmtId="44" fontId="8" fillId="0" borderId="27" xfId="0" applyNumberFormat="1" applyFont="1" applyFill="1" applyBorder="1" applyAlignment="1">
      <alignment horizontal="right"/>
    </xf>
    <xf numFmtId="0" fontId="8" fillId="5" borderId="0" xfId="0" applyFont="1" applyFill="1" applyAlignment="1">
      <alignment wrapText="1"/>
    </xf>
    <xf numFmtId="166" fontId="8" fillId="5" borderId="15" xfId="0" applyNumberFormat="1" applyFont="1" applyFill="1" applyBorder="1" applyAlignment="1"/>
    <xf numFmtId="0" fontId="8" fillId="5" borderId="0" xfId="0" applyFont="1" applyFill="1" applyAlignment="1">
      <alignment horizontal="left"/>
    </xf>
    <xf numFmtId="166" fontId="8" fillId="5" borderId="0" xfId="0" applyNumberFormat="1" applyFont="1" applyFill="1" applyAlignment="1"/>
    <xf numFmtId="0" fontId="8" fillId="5" borderId="16" xfId="0" applyFont="1" applyFill="1" applyBorder="1" applyAlignment="1">
      <alignment horizontal="left"/>
    </xf>
    <xf numFmtId="171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165" fontId="8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/>
    <xf numFmtId="0" fontId="8" fillId="5" borderId="6" xfId="0" applyFont="1" applyFill="1" applyBorder="1" applyAlignment="1">
      <alignment wrapText="1"/>
    </xf>
    <xf numFmtId="0" fontId="8" fillId="5" borderId="6" xfId="0" applyFont="1" applyFill="1" applyBorder="1" applyAlignment="1">
      <alignment horizontal="left"/>
    </xf>
    <xf numFmtId="164" fontId="8" fillId="5" borderId="6" xfId="0" applyNumberFormat="1" applyFont="1" applyFill="1" applyBorder="1" applyAlignment="1"/>
    <xf numFmtId="164" fontId="8" fillId="5" borderId="3" xfId="1" applyNumberFormat="1" applyFont="1" applyFill="1" applyAlignment="1"/>
    <xf numFmtId="164" fontId="8" fillId="5" borderId="15" xfId="1" applyNumberFormat="1" applyFont="1" applyFill="1" applyBorder="1" applyAlignment="1"/>
    <xf numFmtId="0" fontId="8" fillId="5" borderId="16" xfId="0" applyFont="1" applyFill="1" applyBorder="1" applyAlignment="1">
      <alignment wrapText="1"/>
    </xf>
    <xf numFmtId="168" fontId="8" fillId="5" borderId="0" xfId="0" applyNumberFormat="1" applyFont="1" applyFill="1" applyAlignment="1"/>
    <xf numFmtId="167" fontId="8" fillId="5" borderId="0" xfId="0" applyNumberFormat="1" applyFont="1" applyFill="1" applyAlignment="1"/>
    <xf numFmtId="0" fontId="11" fillId="5" borderId="0" xfId="0" applyFont="1" applyFill="1" applyAlignment="1">
      <alignment wrapText="1"/>
    </xf>
    <xf numFmtId="0" fontId="8" fillId="5" borderId="15" xfId="0" applyFont="1" applyFill="1" applyBorder="1" applyAlignment="1">
      <alignment horizontal="left"/>
    </xf>
    <xf numFmtId="0" fontId="8" fillId="5" borderId="4" xfId="0" applyFont="1" applyFill="1" applyBorder="1" applyAlignment="1">
      <alignment wrapText="1"/>
    </xf>
    <xf numFmtId="0" fontId="8" fillId="5" borderId="4" xfId="0" applyFont="1" applyFill="1" applyBorder="1" applyAlignment="1">
      <alignment horizontal="left"/>
    </xf>
    <xf numFmtId="164" fontId="8" fillId="5" borderId="4" xfId="0" applyNumberFormat="1" applyFont="1" applyFill="1" applyBorder="1" applyAlignment="1"/>
    <xf numFmtId="0" fontId="11" fillId="0" borderId="8" xfId="0" applyFont="1" applyFill="1" applyBorder="1" applyAlignment="1"/>
    <xf numFmtId="169" fontId="8" fillId="5" borderId="0" xfId="0" applyNumberFormat="1" applyFont="1" applyFill="1" applyAlignment="1"/>
    <xf numFmtId="172" fontId="8" fillId="5" borderId="0" xfId="0" applyNumberFormat="1" applyFont="1" applyFill="1" applyAlignment="1"/>
    <xf numFmtId="166" fontId="8" fillId="5" borderId="0" xfId="0" applyNumberFormat="1" applyFont="1" applyFill="1" applyAlignment="1">
      <alignment horizontal="left"/>
    </xf>
    <xf numFmtId="174" fontId="8" fillId="5" borderId="0" xfId="0" applyNumberFormat="1" applyFont="1" applyFill="1" applyAlignment="1"/>
    <xf numFmtId="180" fontId="8" fillId="5" borderId="0" xfId="0" applyNumberFormat="1" applyFont="1" applyFill="1" applyAlignment="1">
      <alignment horizontal="right"/>
    </xf>
    <xf numFmtId="166" fontId="8" fillId="5" borderId="15" xfId="0" applyNumberFormat="1" applyFont="1" applyFill="1" applyBorder="1" applyAlignment="1">
      <alignment horizontal="left"/>
    </xf>
    <xf numFmtId="0" fontId="8" fillId="5" borderId="0" xfId="0" applyFont="1" applyFill="1" applyAlignment="1">
      <alignment vertical="top" wrapText="1"/>
    </xf>
    <xf numFmtId="42" fontId="8" fillId="5" borderId="0" xfId="0" applyNumberFormat="1" applyFont="1" applyFill="1" applyAlignment="1">
      <alignment horizontal="right"/>
    </xf>
    <xf numFmtId="176" fontId="8" fillId="5" borderId="0" xfId="0" applyNumberFormat="1" applyFont="1" applyFill="1" applyAlignment="1"/>
    <xf numFmtId="164" fontId="8" fillId="5" borderId="27" xfId="0" applyNumberFormat="1" applyFont="1" applyFill="1" applyBorder="1" applyAlignment="1"/>
    <xf numFmtId="0" fontId="8" fillId="5" borderId="27" xfId="0" applyFont="1" applyFill="1" applyBorder="1" applyAlignment="1">
      <alignment horizontal="left"/>
    </xf>
    <xf numFmtId="176" fontId="8" fillId="5" borderId="27" xfId="0" applyNumberFormat="1" applyFont="1" applyFill="1" applyBorder="1" applyAlignment="1"/>
    <xf numFmtId="0" fontId="9" fillId="0" borderId="6" xfId="0" applyFont="1" applyBorder="1" applyAlignment="1">
      <alignment wrapText="1"/>
    </xf>
    <xf numFmtId="177" fontId="9" fillId="4" borderId="0" xfId="0" applyNumberFormat="1" applyFont="1" applyFill="1" applyAlignment="1"/>
    <xf numFmtId="164" fontId="9" fillId="0" borderId="0" xfId="0" applyNumberFormat="1" applyFont="1" applyAlignment="1"/>
    <xf numFmtId="0" fontId="9" fillId="0" borderId="0" xfId="0" applyFont="1" applyAlignment="1">
      <alignment horizontal="left"/>
    </xf>
    <xf numFmtId="177" fontId="9" fillId="0" borderId="0" xfId="0" applyNumberFormat="1" applyFont="1" applyAlignment="1"/>
    <xf numFmtId="177" fontId="9" fillId="0" borderId="0" xfId="0" applyNumberFormat="1" applyFont="1" applyAlignment="1">
      <alignment horizontal="left"/>
    </xf>
    <xf numFmtId="171" fontId="9" fillId="0" borderId="0" xfId="0" applyNumberFormat="1" applyFont="1" applyAlignment="1"/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9" fillId="2" borderId="0" xfId="0" applyFont="1" applyFill="1" applyAlignment="1">
      <alignment horizontal="left"/>
    </xf>
    <xf numFmtId="171" fontId="9" fillId="2" borderId="1" xfId="0" applyNumberFormat="1" applyFont="1" applyFill="1" applyBorder="1" applyAlignment="1"/>
    <xf numFmtId="171" fontId="9" fillId="2" borderId="0" xfId="0" applyNumberFormat="1" applyFont="1" applyFill="1" applyAlignment="1"/>
    <xf numFmtId="177" fontId="9" fillId="2" borderId="1" xfId="0" applyNumberFormat="1" applyFont="1" applyFill="1" applyBorder="1" applyAlignment="1"/>
    <xf numFmtId="0" fontId="9" fillId="2" borderId="16" xfId="0" applyFont="1" applyFill="1" applyBorder="1" applyAlignment="1">
      <alignment horizontal="left"/>
    </xf>
    <xf numFmtId="165" fontId="9" fillId="2" borderId="0" xfId="0" applyNumberFormat="1" applyFont="1" applyFill="1" applyAlignment="1"/>
    <xf numFmtId="177" fontId="9" fillId="2" borderId="0" xfId="0" applyNumberFormat="1" applyFont="1" applyFill="1" applyAlignment="1"/>
    <xf numFmtId="0" fontId="9" fillId="0" borderId="2" xfId="0" applyFont="1" applyBorder="1" applyAlignment="1">
      <alignment wrapText="1"/>
    </xf>
    <xf numFmtId="164" fontId="9" fillId="0" borderId="2" xfId="0" applyNumberFormat="1" applyFont="1" applyBorder="1" applyAlignment="1"/>
    <xf numFmtId="177" fontId="9" fillId="0" borderId="2" xfId="0" applyNumberFormat="1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4" fontId="9" fillId="2" borderId="0" xfId="0" applyNumberFormat="1" applyFont="1" applyFill="1" applyAlignment="1"/>
    <xf numFmtId="0" fontId="9" fillId="0" borderId="16" xfId="0" applyFont="1" applyBorder="1" applyAlignment="1">
      <alignment horizontal="left"/>
    </xf>
    <xf numFmtId="0" fontId="9" fillId="2" borderId="6" xfId="0" applyFont="1" applyFill="1" applyBorder="1" applyAlignment="1">
      <alignment wrapText="1"/>
    </xf>
    <xf numFmtId="0" fontId="9" fillId="2" borderId="6" xfId="0" applyFont="1" applyFill="1" applyBorder="1" applyAlignment="1">
      <alignment horizontal="left"/>
    </xf>
    <xf numFmtId="171" fontId="9" fillId="2" borderId="6" xfId="0" applyNumberFormat="1" applyFont="1" applyFill="1" applyBorder="1" applyAlignment="1"/>
    <xf numFmtId="164" fontId="9" fillId="2" borderId="6" xfId="0" applyNumberFormat="1" applyFont="1" applyFill="1" applyBorder="1" applyAlignment="1"/>
    <xf numFmtId="177" fontId="9" fillId="2" borderId="6" xfId="0" applyNumberFormat="1" applyFont="1" applyFill="1" applyBorder="1" applyAlignment="1"/>
    <xf numFmtId="0" fontId="9" fillId="2" borderId="22" xfId="0" applyFont="1" applyFill="1" applyBorder="1" applyAlignment="1">
      <alignment horizontal="left"/>
    </xf>
    <xf numFmtId="0" fontId="9" fillId="2" borderId="0" xfId="0" applyFont="1" applyFill="1" applyAlignment="1">
      <alignment wrapText="1" indent="1"/>
    </xf>
    <xf numFmtId="0" fontId="9" fillId="0" borderId="2" xfId="0" applyFont="1" applyBorder="1" applyAlignment="1">
      <alignment wrapText="1" inden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/>
    </xf>
    <xf numFmtId="164" fontId="9" fillId="2" borderId="2" xfId="0" applyNumberFormat="1" applyFont="1" applyFill="1" applyBorder="1" applyAlignment="1"/>
    <xf numFmtId="177" fontId="9" fillId="2" borderId="2" xfId="0" applyNumberFormat="1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15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171" fontId="15" fillId="0" borderId="7" xfId="0" applyNumberFormat="1" applyFont="1" applyBorder="1" applyAlignment="1"/>
    <xf numFmtId="177" fontId="9" fillId="0" borderId="7" xfId="0" applyNumberFormat="1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8" fillId="0" borderId="0" xfId="0" applyFont="1" applyAlignment="1">
      <alignment horizontal="left"/>
    </xf>
    <xf numFmtId="164" fontId="8" fillId="0" borderId="14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2" borderId="0" xfId="0" applyFont="1" applyFill="1" applyAlignment="1">
      <alignment wrapText="1"/>
    </xf>
    <xf numFmtId="166" fontId="8" fillId="2" borderId="15" xfId="0" applyNumberFormat="1" applyFont="1" applyFill="1" applyBorder="1" applyAlignment="1"/>
    <xf numFmtId="0" fontId="8" fillId="2" borderId="0" xfId="0" applyFont="1" applyFill="1" applyAlignment="1">
      <alignment horizontal="left"/>
    </xf>
    <xf numFmtId="166" fontId="8" fillId="2" borderId="0" xfId="0" applyNumberFormat="1" applyFont="1" applyFill="1" applyAlignment="1"/>
    <xf numFmtId="0" fontId="8" fillId="2" borderId="16" xfId="0" applyFont="1" applyFill="1" applyBorder="1" applyAlignment="1">
      <alignment horizontal="left"/>
    </xf>
    <xf numFmtId="173" fontId="8" fillId="2" borderId="0" xfId="0" applyNumberFormat="1" applyFont="1" applyFill="1" applyAlignment="1"/>
    <xf numFmtId="0" fontId="8" fillId="0" borderId="0" xfId="0" applyFont="1" applyAlignment="1">
      <alignment wrapText="1"/>
    </xf>
    <xf numFmtId="166" fontId="8" fillId="0" borderId="15" xfId="0" applyNumberFormat="1" applyFont="1" applyBorder="1" applyAlignment="1"/>
    <xf numFmtId="176" fontId="8" fillId="0" borderId="0" xfId="0" applyNumberFormat="1" applyFont="1" applyAlignment="1">
      <alignment horizontal="left"/>
    </xf>
    <xf numFmtId="174" fontId="8" fillId="2" borderId="0" xfId="0" applyNumberFormat="1" applyFont="1" applyFill="1" applyAlignment="1"/>
    <xf numFmtId="166" fontId="8" fillId="0" borderId="0" xfId="0" applyNumberFormat="1" applyFont="1" applyAlignment="1"/>
    <xf numFmtId="174" fontId="8" fillId="0" borderId="0" xfId="0" applyNumberFormat="1" applyFont="1" applyAlignment="1"/>
    <xf numFmtId="0" fontId="8" fillId="2" borderId="6" xfId="0" applyFont="1" applyFill="1" applyBorder="1" applyAlignment="1">
      <alignment wrapText="1"/>
    </xf>
    <xf numFmtId="0" fontId="8" fillId="2" borderId="6" xfId="0" applyFont="1" applyFill="1" applyBorder="1" applyAlignment="1">
      <alignment horizontal="left"/>
    </xf>
    <xf numFmtId="174" fontId="8" fillId="2" borderId="6" xfId="0" applyNumberFormat="1" applyFont="1" applyFill="1" applyBorder="1" applyAlignment="1"/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horizontal="left"/>
    </xf>
    <xf numFmtId="174" fontId="8" fillId="0" borderId="6" xfId="0" applyNumberFormat="1" applyFont="1" applyBorder="1" applyAlignment="1"/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/>
    </xf>
    <xf numFmtId="174" fontId="8" fillId="2" borderId="2" xfId="0" applyNumberFormat="1" applyFont="1" applyFill="1" applyBorder="1" applyAlignment="1"/>
    <xf numFmtId="0" fontId="8" fillId="0" borderId="8" xfId="0" applyFont="1" applyBorder="1" applyAlignment="1">
      <alignment wrapText="1"/>
    </xf>
    <xf numFmtId="0" fontId="11" fillId="0" borderId="16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173" fontId="11" fillId="0" borderId="8" xfId="0" applyNumberFormat="1" applyFont="1" applyBorder="1" applyAlignment="1"/>
    <xf numFmtId="0" fontId="11" fillId="2" borderId="0" xfId="0" applyFont="1" applyFill="1" applyAlignment="1">
      <alignment wrapText="1"/>
    </xf>
    <xf numFmtId="173" fontId="8" fillId="0" borderId="0" xfId="0" applyNumberFormat="1" applyFont="1" applyAlignment="1"/>
    <xf numFmtId="0" fontId="8" fillId="2" borderId="0" xfId="0" applyFont="1" applyFill="1" applyAlignment="1">
      <alignment horizontal="right" wrapText="1"/>
    </xf>
    <xf numFmtId="0" fontId="11" fillId="2" borderId="1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73" fontId="11" fillId="2" borderId="6" xfId="0" applyNumberFormat="1" applyFont="1" applyFill="1" applyBorder="1" applyAlignment="1"/>
    <xf numFmtId="0" fontId="8" fillId="0" borderId="0" xfId="0" applyFont="1" applyAlignment="1">
      <alignment horizontal="right" wrapText="1"/>
    </xf>
    <xf numFmtId="174" fontId="8" fillId="0" borderId="2" xfId="0" applyNumberFormat="1" applyFont="1" applyBorder="1" applyAlignment="1"/>
    <xf numFmtId="0" fontId="8" fillId="2" borderId="7" xfId="0" applyFont="1" applyFill="1" applyBorder="1" applyAlignment="1">
      <alignment wrapText="1"/>
    </xf>
    <xf numFmtId="0" fontId="11" fillId="2" borderId="7" xfId="0" applyFont="1" applyFill="1" applyBorder="1" applyAlignment="1">
      <alignment horizontal="left"/>
    </xf>
    <xf numFmtId="173" fontId="11" fillId="2" borderId="7" xfId="0" applyNumberFormat="1" applyFont="1" applyFill="1" applyBorder="1" applyAlignment="1"/>
    <xf numFmtId="176" fontId="8" fillId="0" borderId="0" xfId="0" applyNumberFormat="1" applyFont="1" applyAlignment="1"/>
    <xf numFmtId="176" fontId="8" fillId="2" borderId="0" xfId="0" applyNumberFormat="1" applyFont="1" applyFill="1" applyAlignment="1"/>
    <xf numFmtId="176" fontId="8" fillId="0" borderId="2" xfId="0" applyNumberFormat="1" applyFont="1" applyBorder="1" applyAlignment="1"/>
    <xf numFmtId="0" fontId="8" fillId="0" borderId="19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164" fontId="8" fillId="4" borderId="3" xfId="1" applyNumberFormat="1" applyFont="1" applyFill="1" applyAlignment="1"/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29" xfId="0" applyFont="1" applyBorder="1" applyAlignment="1">
      <alignment horizontal="left"/>
    </xf>
    <xf numFmtId="0" fontId="8" fillId="4" borderId="0" xfId="0" applyFont="1" applyFill="1" applyAlignment="1">
      <alignment horizontal="left"/>
    </xf>
    <xf numFmtId="166" fontId="8" fillId="4" borderId="0" xfId="0" applyNumberFormat="1" applyFont="1" applyFill="1" applyAlignment="1">
      <alignment horizontal="center"/>
    </xf>
    <xf numFmtId="166" fontId="8" fillId="0" borderId="0" xfId="0" applyNumberFormat="1" applyFont="1" applyAlignment="1">
      <alignment horizontal="center"/>
    </xf>
    <xf numFmtId="164" fontId="8" fillId="4" borderId="15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left"/>
    </xf>
    <xf numFmtId="166" fontId="8" fillId="0" borderId="15" xfId="0" applyNumberFormat="1" applyFont="1" applyBorder="1" applyAlignment="1">
      <alignment horizontal="left"/>
    </xf>
    <xf numFmtId="166" fontId="8" fillId="0" borderId="0" xfId="0" applyNumberFormat="1" applyFont="1" applyAlignment="1">
      <alignment horizontal="left"/>
    </xf>
    <xf numFmtId="174" fontId="8" fillId="4" borderId="0" xfId="0" applyNumberFormat="1" applyFont="1" applyFill="1" applyAlignment="1"/>
    <xf numFmtId="174" fontId="8" fillId="4" borderId="15" xfId="0" applyNumberFormat="1" applyFont="1" applyFill="1" applyBorder="1" applyAlignment="1"/>
    <xf numFmtId="166" fontId="8" fillId="4" borderId="15" xfId="0" applyNumberFormat="1" applyFont="1" applyFill="1" applyBorder="1" applyAlignment="1">
      <alignment horizontal="left"/>
    </xf>
    <xf numFmtId="166" fontId="8" fillId="4" borderId="0" xfId="0" applyNumberFormat="1" applyFont="1" applyFill="1" applyAlignment="1">
      <alignment horizontal="left"/>
    </xf>
    <xf numFmtId="174" fontId="8" fillId="0" borderId="15" xfId="0" applyNumberFormat="1" applyFont="1" applyBorder="1" applyAlignment="1"/>
    <xf numFmtId="166" fontId="8" fillId="0" borderId="15" xfId="0" applyNumberFormat="1" applyFont="1" applyBorder="1" applyAlignment="1">
      <alignment horizontal="center"/>
    </xf>
    <xf numFmtId="174" fontId="8" fillId="4" borderId="2" xfId="0" applyNumberFormat="1" applyFont="1" applyFill="1" applyBorder="1" applyAlignment="1"/>
    <xf numFmtId="174" fontId="8" fillId="4" borderId="19" xfId="0" applyNumberFormat="1" applyFont="1" applyFill="1" applyBorder="1" applyAlignment="1"/>
    <xf numFmtId="174" fontId="8" fillId="0" borderId="7" xfId="0" applyNumberFormat="1" applyFont="1" applyBorder="1" applyAlignment="1"/>
    <xf numFmtId="174" fontId="8" fillId="0" borderId="33" xfId="0" applyNumberFormat="1" applyFont="1" applyBorder="1" applyAlignment="1"/>
    <xf numFmtId="0" fontId="17" fillId="4" borderId="0" xfId="0" applyFont="1" applyFill="1" applyAlignment="1">
      <alignment horizontal="left"/>
    </xf>
    <xf numFmtId="174" fontId="17" fillId="4" borderId="0" xfId="0" applyNumberFormat="1" applyFont="1" applyFill="1" applyAlignment="1"/>
    <xf numFmtId="174" fontId="17" fillId="4" borderId="31" xfId="0" applyNumberFormat="1" applyFont="1" applyFill="1" applyBorder="1" applyAlignment="1"/>
    <xf numFmtId="174" fontId="17" fillId="4" borderId="15" xfId="0" applyNumberFormat="1" applyFont="1" applyFill="1" applyBorder="1" applyAlignment="1"/>
    <xf numFmtId="166" fontId="17" fillId="4" borderId="15" xfId="0" applyNumberFormat="1" applyFont="1" applyFill="1" applyBorder="1" applyAlignment="1">
      <alignment horizontal="center"/>
    </xf>
    <xf numFmtId="166" fontId="17" fillId="4" borderId="0" xfId="0" applyNumberFormat="1" applyFont="1" applyFill="1" applyAlignment="1">
      <alignment horizontal="center"/>
    </xf>
    <xf numFmtId="174" fontId="8" fillId="4" borderId="16" xfId="0" applyNumberFormat="1" applyFont="1" applyFill="1" applyBorder="1" applyAlignment="1"/>
    <xf numFmtId="174" fontId="8" fillId="0" borderId="16" xfId="0" applyNumberFormat="1" applyFont="1" applyBorder="1" applyAlignment="1"/>
    <xf numFmtId="164" fontId="8" fillId="4" borderId="0" xfId="0" applyNumberFormat="1" applyFont="1" applyFill="1" applyAlignment="1">
      <alignment horizontal="left"/>
    </xf>
    <xf numFmtId="0" fontId="8" fillId="4" borderId="15" xfId="0" applyFont="1" applyFill="1" applyBorder="1" applyAlignment="1">
      <alignment horizontal="left"/>
    </xf>
    <xf numFmtId="176" fontId="8" fillId="0" borderId="15" xfId="0" applyNumberFormat="1" applyFont="1" applyBorder="1" applyAlignment="1"/>
    <xf numFmtId="176" fontId="8" fillId="4" borderId="0" xfId="0" applyNumberFormat="1" applyFont="1" applyFill="1" applyAlignment="1"/>
    <xf numFmtId="176" fontId="8" fillId="4" borderId="15" xfId="0" applyNumberFormat="1" applyFont="1" applyFill="1" applyBorder="1" applyAlignment="1"/>
    <xf numFmtId="166" fontId="8" fillId="4" borderId="15" xfId="0" applyNumberFormat="1" applyFont="1" applyFill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76" fontId="8" fillId="0" borderId="16" xfId="0" applyNumberFormat="1" applyFont="1" applyBorder="1" applyAlignment="1"/>
    <xf numFmtId="169" fontId="8" fillId="4" borderId="0" xfId="0" applyNumberFormat="1" applyFont="1" applyFill="1" applyAlignment="1"/>
    <xf numFmtId="169" fontId="8" fillId="4" borderId="15" xfId="0" applyNumberFormat="1" applyFont="1" applyFill="1" applyBorder="1" applyAlignment="1"/>
    <xf numFmtId="0" fontId="8" fillId="4" borderId="15" xfId="0" applyFont="1" applyFill="1" applyBorder="1" applyAlignment="1">
      <alignment horizontal="center" wrapText="1"/>
    </xf>
    <xf numFmtId="0" fontId="8" fillId="4" borderId="0" xfId="0" applyFont="1" applyFill="1" applyAlignment="1">
      <alignment horizontal="center" wrapText="1"/>
    </xf>
    <xf numFmtId="0" fontId="8" fillId="0" borderId="0" xfId="0" applyFont="1" applyAlignment="1"/>
    <xf numFmtId="0" fontId="8" fillId="4" borderId="0" xfId="0" applyFont="1" applyFill="1" applyAlignment="1"/>
    <xf numFmtId="0" fontId="17" fillId="4" borderId="0" xfId="0" applyFont="1" applyFill="1" applyAlignment="1"/>
    <xf numFmtId="0" fontId="11" fillId="4" borderId="0" xfId="0" applyFont="1" applyFill="1" applyAlignment="1"/>
    <xf numFmtId="0" fontId="11" fillId="0" borderId="0" xfId="0" applyFont="1" applyAlignment="1"/>
    <xf numFmtId="176" fontId="8" fillId="4" borderId="30" xfId="0" applyNumberFormat="1" applyFont="1" applyFill="1" applyBorder="1" applyAlignment="1"/>
    <xf numFmtId="176" fontId="8" fillId="0" borderId="30" xfId="0" applyNumberFormat="1" applyFont="1" applyBorder="1" applyAlignment="1"/>
    <xf numFmtId="0" fontId="8" fillId="0" borderId="30" xfId="0" applyFont="1" applyBorder="1" applyAlignment="1">
      <alignment horizontal="left"/>
    </xf>
    <xf numFmtId="176" fontId="8" fillId="0" borderId="32" xfId="0" applyNumberFormat="1" applyFont="1" applyBorder="1" applyAlignment="1"/>
    <xf numFmtId="9" fontId="8" fillId="0" borderId="15" xfId="0" applyNumberFormat="1" applyFont="1" applyBorder="1" applyAlignment="1">
      <alignment horizontal="center"/>
    </xf>
    <xf numFmtId="0" fontId="7" fillId="0" borderId="0" xfId="0" applyFont="1" applyAlignment="1"/>
    <xf numFmtId="0" fontId="8" fillId="0" borderId="3" xfId="0" applyFont="1" applyBorder="1" applyAlignment="1"/>
    <xf numFmtId="0" fontId="9" fillId="3" borderId="0" xfId="0" applyFont="1" applyFill="1" applyAlignment="1">
      <alignment wrapText="1"/>
    </xf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wrapText="1"/>
    </xf>
    <xf numFmtId="171" fontId="9" fillId="3" borderId="0" xfId="0" applyNumberFormat="1" applyFont="1" applyFill="1" applyAlignment="1"/>
    <xf numFmtId="0" fontId="9" fillId="3" borderId="0" xfId="0" applyFont="1" applyFill="1" applyAlignment="1">
      <alignment horizontal="left"/>
    </xf>
    <xf numFmtId="177" fontId="9" fillId="3" borderId="0" xfId="0" applyNumberFormat="1" applyFont="1" applyFill="1" applyAlignment="1"/>
    <xf numFmtId="0" fontId="9" fillId="3" borderId="16" xfId="0" applyFont="1" applyFill="1" applyBorder="1" applyAlignment="1">
      <alignment horizontal="left"/>
    </xf>
    <xf numFmtId="171" fontId="9" fillId="3" borderId="0" xfId="0" applyNumberFormat="1" applyFont="1" applyFill="1" applyAlignment="1">
      <alignment horizontal="left"/>
    </xf>
    <xf numFmtId="177" fontId="9" fillId="4" borderId="16" xfId="0" applyNumberFormat="1" applyFont="1" applyFill="1" applyBorder="1" applyAlignment="1"/>
    <xf numFmtId="164" fontId="9" fillId="0" borderId="0" xfId="0" applyNumberFormat="1" applyFont="1" applyAlignment="1">
      <alignment horizontal="left"/>
    </xf>
    <xf numFmtId="177" fontId="9" fillId="0" borderId="16" xfId="0" applyNumberFormat="1" applyFont="1" applyBorder="1" applyAlignment="1"/>
    <xf numFmtId="164" fontId="9" fillId="3" borderId="0" xfId="0" applyNumberFormat="1" applyFont="1" applyFill="1" applyAlignment="1"/>
    <xf numFmtId="164" fontId="9" fillId="3" borderId="0" xfId="0" applyNumberFormat="1" applyFont="1" applyFill="1" applyAlignment="1">
      <alignment horizontal="left"/>
    </xf>
    <xf numFmtId="0" fontId="9" fillId="0" borderId="0" xfId="0" applyFont="1" applyAlignment="1"/>
    <xf numFmtId="177" fontId="9" fillId="3" borderId="2" xfId="0" applyNumberFormat="1" applyFont="1" applyFill="1" applyBorder="1" applyAlignment="1"/>
    <xf numFmtId="164" fontId="9" fillId="0" borderId="6" xfId="0" applyNumberFormat="1" applyFont="1" applyBorder="1" applyAlignment="1"/>
    <xf numFmtId="177" fontId="9" fillId="0" borderId="6" xfId="0" applyNumberFormat="1" applyFont="1" applyBorder="1" applyAlignment="1"/>
    <xf numFmtId="0" fontId="9" fillId="0" borderId="22" xfId="0" applyFont="1" applyBorder="1" applyAlignment="1">
      <alignment horizontal="left"/>
    </xf>
    <xf numFmtId="164" fontId="9" fillId="0" borderId="6" xfId="0" applyNumberFormat="1" applyFont="1" applyBorder="1" applyAlignment="1">
      <alignment horizontal="left"/>
    </xf>
    <xf numFmtId="177" fontId="9" fillId="3" borderId="0" xfId="0" applyNumberFormat="1" applyFont="1" applyFill="1" applyAlignment="1">
      <alignment horizontal="left"/>
    </xf>
    <xf numFmtId="177" fontId="9" fillId="4" borderId="16" xfId="0" applyNumberFormat="1" applyFont="1" applyFill="1" applyBorder="1" applyAlignment="1">
      <alignment horizontal="left"/>
    </xf>
    <xf numFmtId="177" fontId="9" fillId="4" borderId="0" xfId="0" applyNumberFormat="1" applyFont="1" applyFill="1" applyAlignment="1">
      <alignment horizontal="left"/>
    </xf>
    <xf numFmtId="0" fontId="9" fillId="3" borderId="2" xfId="0" applyFont="1" applyFill="1" applyBorder="1" applyAlignment="1">
      <alignment horizontal="left"/>
    </xf>
    <xf numFmtId="164" fontId="9" fillId="3" borderId="2" xfId="0" applyNumberFormat="1" applyFont="1" applyFill="1" applyBorder="1" applyAlignment="1"/>
    <xf numFmtId="177" fontId="9" fillId="3" borderId="2" xfId="0" applyNumberFormat="1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171" fontId="9" fillId="0" borderId="8" xfId="0" applyNumberFormat="1" applyFont="1" applyBorder="1" applyAlignment="1"/>
    <xf numFmtId="0" fontId="9" fillId="0" borderId="8" xfId="0" applyFont="1" applyBorder="1" applyAlignment="1">
      <alignment horizontal="left"/>
    </xf>
    <xf numFmtId="177" fontId="9" fillId="0" borderId="8" xfId="0" applyNumberFormat="1" applyFont="1" applyBorder="1" applyAlignment="1"/>
    <xf numFmtId="0" fontId="9" fillId="0" borderId="23" xfId="0" applyFont="1" applyBorder="1" applyAlignment="1">
      <alignment horizontal="left"/>
    </xf>
    <xf numFmtId="171" fontId="9" fillId="0" borderId="8" xfId="0" applyNumberFormat="1" applyFont="1" applyBorder="1" applyAlignment="1">
      <alignment horizontal="left"/>
    </xf>
    <xf numFmtId="171" fontId="9" fillId="0" borderId="7" xfId="0" applyNumberFormat="1" applyFont="1" applyBorder="1" applyAlignment="1"/>
    <xf numFmtId="177" fontId="9" fillId="0" borderId="7" xfId="0" applyNumberFormat="1" applyFont="1" applyBorder="1" applyAlignment="1"/>
    <xf numFmtId="0" fontId="15" fillId="3" borderId="10" xfId="0" applyFont="1" applyFill="1" applyBorder="1" applyAlignment="1">
      <alignment wrapText="1"/>
    </xf>
    <xf numFmtId="177" fontId="9" fillId="0" borderId="16" xfId="0" applyNumberFormat="1" applyFont="1" applyBorder="1" applyAlignment="1">
      <alignment horizontal="left"/>
    </xf>
    <xf numFmtId="0" fontId="9" fillId="3" borderId="8" xfId="0" applyFont="1" applyFill="1" applyBorder="1" applyAlignment="1">
      <alignment wrapText="1"/>
    </xf>
    <xf numFmtId="171" fontId="9" fillId="3" borderId="8" xfId="0" applyNumberFormat="1" applyFont="1" applyFill="1" applyBorder="1" applyAlignment="1"/>
    <xf numFmtId="0" fontId="9" fillId="3" borderId="8" xfId="0" applyFont="1" applyFill="1" applyBorder="1" applyAlignment="1">
      <alignment horizontal="left"/>
    </xf>
    <xf numFmtId="177" fontId="9" fillId="3" borderId="8" xfId="0" applyNumberFormat="1" applyFont="1" applyFill="1" applyBorder="1" applyAlignment="1"/>
    <xf numFmtId="0" fontId="9" fillId="3" borderId="23" xfId="0" applyFont="1" applyFill="1" applyBorder="1" applyAlignment="1">
      <alignment horizontal="left"/>
    </xf>
    <xf numFmtId="164" fontId="9" fillId="3" borderId="8" xfId="0" applyNumberFormat="1" applyFont="1" applyFill="1" applyBorder="1" applyAlignment="1">
      <alignment horizontal="left"/>
    </xf>
    <xf numFmtId="0" fontId="15" fillId="0" borderId="25" xfId="0" applyFont="1" applyBorder="1" applyAlignment="1">
      <alignment wrapText="1"/>
    </xf>
    <xf numFmtId="171" fontId="15" fillId="0" borderId="25" xfId="0" applyNumberFormat="1" applyFont="1" applyBorder="1" applyAlignment="1"/>
    <xf numFmtId="0" fontId="15" fillId="0" borderId="25" xfId="0" applyFont="1" applyBorder="1" applyAlignment="1">
      <alignment horizontal="left"/>
    </xf>
    <xf numFmtId="177" fontId="15" fillId="0" borderId="25" xfId="0" applyNumberFormat="1" applyFont="1" applyBorder="1" applyAlignment="1"/>
    <xf numFmtId="0" fontId="9" fillId="0" borderId="26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64" fontId="9" fillId="0" borderId="25" xfId="0" applyNumberFormat="1" applyFont="1" applyBorder="1" applyAlignment="1">
      <alignment horizontal="left"/>
    </xf>
    <xf numFmtId="164" fontId="15" fillId="0" borderId="25" xfId="0" applyNumberFormat="1" applyFont="1" applyBorder="1" applyAlignment="1">
      <alignment horizontal="left"/>
    </xf>
    <xf numFmtId="177" fontId="15" fillId="0" borderId="16" xfId="0" applyNumberFormat="1" applyFont="1" applyBorder="1" applyAlignment="1"/>
    <xf numFmtId="177" fontId="15" fillId="0" borderId="0" xfId="0" applyNumberFormat="1" applyFont="1" applyAlignment="1"/>
    <xf numFmtId="177" fontId="15" fillId="0" borderId="7" xfId="0" applyNumberFormat="1" applyFont="1" applyBorder="1" applyAlignment="1"/>
    <xf numFmtId="164" fontId="9" fillId="5" borderId="6" xfId="0" applyNumberFormat="1" applyFont="1" applyFill="1" applyBorder="1" applyAlignment="1"/>
    <xf numFmtId="0" fontId="9" fillId="5" borderId="6" xfId="0" applyFont="1" applyFill="1" applyBorder="1" applyAlignment="1">
      <alignment horizontal="left"/>
    </xf>
    <xf numFmtId="0" fontId="15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164" fontId="9" fillId="5" borderId="0" xfId="0" applyNumberFormat="1" applyFont="1" applyFill="1" applyAlignment="1"/>
    <xf numFmtId="0" fontId="9" fillId="5" borderId="0" xfId="0" applyFont="1" applyFill="1" applyAlignment="1">
      <alignment horizontal="left"/>
    </xf>
    <xf numFmtId="164" fontId="9" fillId="0" borderId="0" xfId="0" applyNumberFormat="1" applyFont="1" applyFill="1" applyAlignment="1"/>
    <xf numFmtId="0" fontId="15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164" fontId="9" fillId="0" borderId="6" xfId="0" applyNumberFormat="1" applyFont="1" applyFill="1" applyBorder="1" applyAlignment="1"/>
    <xf numFmtId="0" fontId="9" fillId="0" borderId="6" xfId="0" applyFont="1" applyFill="1" applyBorder="1" applyAlignment="1">
      <alignment horizontal="left"/>
    </xf>
    <xf numFmtId="164" fontId="9" fillId="5" borderId="2" xfId="0" applyNumberFormat="1" applyFont="1" applyFill="1" applyBorder="1" applyAlignment="1"/>
    <xf numFmtId="0" fontId="9" fillId="5" borderId="2" xfId="0" applyFont="1" applyFill="1" applyBorder="1" applyAlignment="1">
      <alignment horizontal="left"/>
    </xf>
    <xf numFmtId="0" fontId="15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wrapText="1"/>
    </xf>
    <xf numFmtId="0" fontId="15" fillId="5" borderId="10" xfId="0" applyFont="1" applyFill="1" applyBorder="1" applyAlignment="1">
      <alignment wrapText="1"/>
    </xf>
    <xf numFmtId="168" fontId="9" fillId="5" borderId="0" xfId="0" applyNumberFormat="1" applyFont="1" applyFill="1" applyAlignment="1"/>
    <xf numFmtId="170" fontId="9" fillId="5" borderId="0" xfId="0" applyNumberFormat="1" applyFont="1" applyFill="1" applyAlignment="1">
      <alignment horizontal="left"/>
    </xf>
    <xf numFmtId="168" fontId="9" fillId="0" borderId="11" xfId="0" applyNumberFormat="1" applyFont="1" applyFill="1" applyBorder="1" applyAlignment="1"/>
    <xf numFmtId="170" fontId="9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5" fillId="5" borderId="12" xfId="0" applyFont="1" applyFill="1" applyBorder="1" applyAlignment="1">
      <alignment wrapText="1"/>
    </xf>
    <xf numFmtId="0" fontId="9" fillId="5" borderId="12" xfId="0" applyFont="1" applyFill="1" applyBorder="1" applyAlignment="1">
      <alignment horizontal="left"/>
    </xf>
    <xf numFmtId="168" fontId="9" fillId="5" borderId="12" xfId="0" applyNumberFormat="1" applyFont="1" applyFill="1" applyBorder="1" applyAlignment="1"/>
    <xf numFmtId="170" fontId="9" fillId="5" borderId="12" xfId="0" applyNumberFormat="1" applyFont="1" applyFill="1" applyBorder="1" applyAlignment="1">
      <alignment horizontal="left"/>
    </xf>
    <xf numFmtId="167" fontId="9" fillId="5" borderId="12" xfId="0" applyNumberFormat="1" applyFont="1" applyFill="1" applyBorder="1" applyAlignment="1"/>
    <xf numFmtId="0" fontId="6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8" fillId="0" borderId="3" xfId="0" applyFont="1" applyBorder="1" applyAlignment="1"/>
    <xf numFmtId="0" fontId="9" fillId="0" borderId="6" xfId="0" applyFont="1" applyBorder="1" applyAlignment="1">
      <alignment horizontal="center" wrapText="1"/>
    </xf>
    <xf numFmtId="0" fontId="9" fillId="0" borderId="2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8" fillId="0" borderId="10" xfId="0" applyFont="1" applyBorder="1" applyAlignment="1"/>
    <xf numFmtId="0" fontId="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164" fontId="8" fillId="0" borderId="2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0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13" zoomScale="110" zoomScaleNormal="110" workbookViewId="0">
      <selection activeCell="A2" sqref="A2:I2"/>
    </sheetView>
  </sheetViews>
  <sheetFormatPr defaultColWidth="21.5" defaultRowHeight="12.75" x14ac:dyDescent="0.2"/>
  <cols>
    <col min="1" max="1" width="57.6640625" customWidth="1"/>
    <col min="2" max="2" width="3.6640625" customWidth="1"/>
    <col min="3" max="3" width="10.5" customWidth="1"/>
    <col min="4" max="4" width="0.83203125" customWidth="1"/>
    <col min="5" max="5" width="10.5" customWidth="1"/>
    <col min="6" max="6" width="1.5" customWidth="1"/>
    <col min="7" max="7" width="10.5" customWidth="1"/>
    <col min="8" max="8" width="0.83203125" customWidth="1"/>
    <col min="9" max="9" width="10.5" customWidth="1"/>
  </cols>
  <sheetData>
    <row r="1" spans="1:9" ht="15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351" t="s">
        <v>5</v>
      </c>
      <c r="B2" s="352"/>
      <c r="C2" s="352"/>
      <c r="D2" s="352"/>
      <c r="E2" s="352"/>
      <c r="F2" s="352"/>
      <c r="G2" s="352"/>
      <c r="H2" s="352"/>
      <c r="I2" s="352"/>
    </row>
    <row r="3" spans="1:9" ht="14.1" customHeight="1" x14ac:dyDescent="0.25">
      <c r="A3" s="353" t="s">
        <v>6</v>
      </c>
      <c r="B3" s="354"/>
      <c r="C3" s="354"/>
      <c r="D3" s="354"/>
      <c r="E3" s="354"/>
      <c r="F3" s="354"/>
      <c r="G3" s="354"/>
      <c r="H3" s="354"/>
      <c r="I3" s="354"/>
    </row>
    <row r="4" spans="1:9" ht="14.1" customHeight="1" x14ac:dyDescent="0.2">
      <c r="A4" s="355" t="s">
        <v>7</v>
      </c>
      <c r="B4" s="354"/>
      <c r="C4" s="354"/>
      <c r="D4" s="354"/>
      <c r="E4" s="354"/>
      <c r="F4" s="354"/>
      <c r="G4" s="354"/>
      <c r="H4" s="354"/>
      <c r="I4" s="354"/>
    </row>
    <row r="5" spans="1:9" ht="14.1" customHeight="1" x14ac:dyDescent="0.2">
      <c r="A5" s="355" t="s">
        <v>8</v>
      </c>
      <c r="B5" s="354"/>
      <c r="C5" s="354"/>
      <c r="D5" s="354"/>
      <c r="E5" s="354"/>
      <c r="F5" s="354"/>
      <c r="G5" s="354"/>
      <c r="H5" s="354"/>
      <c r="I5" s="354"/>
    </row>
    <row r="6" spans="1:9" ht="15" customHeight="1" x14ac:dyDescent="0.2">
      <c r="A6" s="2"/>
      <c r="B6" s="2"/>
      <c r="C6" s="356"/>
      <c r="D6" s="357"/>
      <c r="E6" s="357"/>
      <c r="F6" s="2"/>
      <c r="G6" s="356"/>
      <c r="H6" s="357"/>
      <c r="I6" s="357"/>
    </row>
    <row r="7" spans="1:9" ht="23.1" customHeight="1" x14ac:dyDescent="0.2">
      <c r="A7" s="114"/>
      <c r="B7" s="114"/>
      <c r="C7" s="349" t="s">
        <v>9</v>
      </c>
      <c r="D7" s="350"/>
      <c r="E7" s="350"/>
      <c r="F7" s="265"/>
      <c r="G7" s="349" t="s">
        <v>10</v>
      </c>
      <c r="H7" s="350"/>
      <c r="I7" s="350"/>
    </row>
    <row r="8" spans="1:9" ht="14.1" customHeight="1" x14ac:dyDescent="0.2">
      <c r="A8" s="115"/>
      <c r="B8" s="115"/>
      <c r="C8" s="117" t="s">
        <v>2</v>
      </c>
      <c r="D8" s="117" t="s">
        <v>11</v>
      </c>
      <c r="E8" s="117" t="s">
        <v>3</v>
      </c>
      <c r="F8" s="117" t="s">
        <v>11</v>
      </c>
      <c r="G8" s="117" t="s">
        <v>2</v>
      </c>
      <c r="H8" s="117" t="s">
        <v>11</v>
      </c>
      <c r="I8" s="117" t="s">
        <v>3</v>
      </c>
    </row>
    <row r="9" spans="1:9" ht="13.5" customHeight="1" x14ac:dyDescent="0.2">
      <c r="A9" s="269" t="s">
        <v>12</v>
      </c>
      <c r="B9" s="11" t="s">
        <v>13</v>
      </c>
      <c r="C9" s="110"/>
      <c r="D9" s="110"/>
      <c r="E9" s="110"/>
      <c r="F9" s="110"/>
      <c r="G9" s="110"/>
      <c r="H9" s="110"/>
      <c r="I9" s="110"/>
    </row>
    <row r="10" spans="1:9" ht="14.1" customHeight="1" x14ac:dyDescent="0.2">
      <c r="A10" s="8" t="s">
        <v>102</v>
      </c>
      <c r="B10" s="8" t="s">
        <v>13</v>
      </c>
      <c r="C10" s="6">
        <v>1590</v>
      </c>
      <c r="D10" s="7"/>
      <c r="E10" s="6">
        <v>1127</v>
      </c>
      <c r="F10" s="8" t="s">
        <v>13</v>
      </c>
      <c r="G10" s="6">
        <v>3011</v>
      </c>
      <c r="H10" s="7"/>
      <c r="I10" s="6">
        <v>2182</v>
      </c>
    </row>
    <row r="11" spans="1:9" ht="14.1" customHeight="1" x14ac:dyDescent="0.2">
      <c r="A11" s="9" t="s">
        <v>103</v>
      </c>
      <c r="B11" s="11" t="s">
        <v>13</v>
      </c>
      <c r="C11" s="127">
        <v>-183</v>
      </c>
      <c r="D11" s="110"/>
      <c r="E11" s="127">
        <v>-74</v>
      </c>
      <c r="F11" s="110"/>
      <c r="G11" s="127">
        <v>-341</v>
      </c>
      <c r="H11" s="110"/>
      <c r="I11" s="127">
        <v>-129</v>
      </c>
    </row>
    <row r="12" spans="1:9" ht="14.1" customHeight="1" x14ac:dyDescent="0.2">
      <c r="A12" s="10" t="s">
        <v>104</v>
      </c>
      <c r="B12" s="10" t="s">
        <v>13</v>
      </c>
      <c r="C12" s="130">
        <f>SUM(C10:C11)</f>
        <v>1407</v>
      </c>
      <c r="D12" s="119"/>
      <c r="E12" s="130">
        <f>E10+E11</f>
        <v>1053</v>
      </c>
      <c r="F12" s="119"/>
      <c r="G12" s="130">
        <f>SUM(G10:G11)</f>
        <v>2670</v>
      </c>
      <c r="H12" s="119"/>
      <c r="I12" s="130">
        <f>SUM(I10:I11)</f>
        <v>2053</v>
      </c>
    </row>
    <row r="13" spans="1:9" ht="14.1" customHeight="1" x14ac:dyDescent="0.2">
      <c r="A13" s="11" t="s">
        <v>105</v>
      </c>
      <c r="B13" s="11" t="s">
        <v>13</v>
      </c>
      <c r="C13" s="109">
        <v>814</v>
      </c>
      <c r="D13" s="110"/>
      <c r="E13" s="109">
        <v>845</v>
      </c>
      <c r="F13" s="11" t="s">
        <v>13</v>
      </c>
      <c r="G13" s="109">
        <v>1665</v>
      </c>
      <c r="H13" s="110"/>
      <c r="I13" s="109">
        <v>1668</v>
      </c>
    </row>
    <row r="14" spans="1:9" ht="14.1" customHeight="1" x14ac:dyDescent="0.2">
      <c r="A14" s="10" t="s">
        <v>106</v>
      </c>
      <c r="B14" s="10" t="s">
        <v>13</v>
      </c>
      <c r="C14" s="130">
        <v>180</v>
      </c>
      <c r="D14" s="119"/>
      <c r="E14" s="130">
        <v>157</v>
      </c>
      <c r="F14" s="119"/>
      <c r="G14" s="130">
        <v>381</v>
      </c>
      <c r="H14" s="119"/>
      <c r="I14" s="130">
        <v>349</v>
      </c>
    </row>
    <row r="15" spans="1:9" ht="14.1" customHeight="1" x14ac:dyDescent="0.2">
      <c r="A15" s="11" t="s">
        <v>107</v>
      </c>
      <c r="B15" s="11" t="s">
        <v>13</v>
      </c>
      <c r="C15" s="109">
        <v>85</v>
      </c>
      <c r="D15" s="110"/>
      <c r="E15" s="109">
        <v>75</v>
      </c>
      <c r="F15" s="110"/>
      <c r="G15" s="109">
        <v>168</v>
      </c>
      <c r="H15" s="110"/>
      <c r="I15" s="109">
        <v>141</v>
      </c>
    </row>
    <row r="16" spans="1:9" ht="14.1" hidden="1" customHeight="1" x14ac:dyDescent="0.2">
      <c r="A16" s="10" t="s">
        <v>14</v>
      </c>
      <c r="B16" s="10" t="s">
        <v>13</v>
      </c>
      <c r="C16" s="130">
        <v>0</v>
      </c>
      <c r="D16" s="119"/>
      <c r="E16" s="130">
        <v>0</v>
      </c>
      <c r="F16" s="119"/>
      <c r="G16" s="130">
        <v>0</v>
      </c>
      <c r="H16" s="119"/>
      <c r="I16" s="130">
        <v>0</v>
      </c>
    </row>
    <row r="17" spans="1:9" ht="14.1" customHeight="1" x14ac:dyDescent="0.2">
      <c r="A17" s="15" t="s">
        <v>108</v>
      </c>
      <c r="B17" s="15" t="s">
        <v>13</v>
      </c>
      <c r="C17" s="319">
        <f>C12+C13+C14+C15+C16</f>
        <v>2486</v>
      </c>
      <c r="D17" s="320"/>
      <c r="E17" s="319">
        <f>E12+E13+E14+E15+E16</f>
        <v>2130</v>
      </c>
      <c r="F17" s="320"/>
      <c r="G17" s="319">
        <f>G12+G13+G14+G15+G16</f>
        <v>4884</v>
      </c>
      <c r="H17" s="320"/>
      <c r="I17" s="319">
        <f>SUM(I12:I15)</f>
        <v>4211</v>
      </c>
    </row>
    <row r="18" spans="1:9" ht="14.1" customHeight="1" x14ac:dyDescent="0.2">
      <c r="A18" s="321" t="s">
        <v>15</v>
      </c>
      <c r="B18" s="9" t="s">
        <v>13</v>
      </c>
      <c r="C18" s="322"/>
      <c r="D18" s="322"/>
      <c r="E18" s="322"/>
      <c r="F18" s="322"/>
      <c r="G18" s="322"/>
      <c r="H18" s="322"/>
      <c r="I18" s="322"/>
    </row>
    <row r="19" spans="1:9" ht="14.1" customHeight="1" x14ac:dyDescent="0.2">
      <c r="A19" s="8" t="s">
        <v>109</v>
      </c>
      <c r="B19" s="8" t="s">
        <v>13</v>
      </c>
      <c r="C19" s="323">
        <v>745</v>
      </c>
      <c r="D19" s="324"/>
      <c r="E19" s="323">
        <v>663</v>
      </c>
      <c r="F19" s="8" t="s">
        <v>13</v>
      </c>
      <c r="G19" s="323">
        <v>1515</v>
      </c>
      <c r="H19" s="324"/>
      <c r="I19" s="323">
        <v>1364</v>
      </c>
    </row>
    <row r="20" spans="1:9" ht="14.1" customHeight="1" x14ac:dyDescent="0.2">
      <c r="A20" s="9" t="s">
        <v>110</v>
      </c>
      <c r="B20" s="9" t="s">
        <v>13</v>
      </c>
      <c r="C20" s="325">
        <v>156</v>
      </c>
      <c r="D20" s="322"/>
      <c r="E20" s="325">
        <v>144</v>
      </c>
      <c r="F20" s="9" t="s">
        <v>13</v>
      </c>
      <c r="G20" s="325">
        <v>312</v>
      </c>
      <c r="H20" s="322"/>
      <c r="I20" s="325">
        <v>277</v>
      </c>
    </row>
    <row r="21" spans="1:9" ht="14.1" customHeight="1" x14ac:dyDescent="0.2">
      <c r="A21" s="8" t="s">
        <v>111</v>
      </c>
      <c r="B21" s="8" t="s">
        <v>13</v>
      </c>
      <c r="C21" s="323">
        <v>122</v>
      </c>
      <c r="D21" s="324"/>
      <c r="E21" s="323">
        <v>107</v>
      </c>
      <c r="F21" s="8" t="s">
        <v>13</v>
      </c>
      <c r="G21" s="323">
        <v>244</v>
      </c>
      <c r="H21" s="324"/>
      <c r="I21" s="323">
        <v>212</v>
      </c>
    </row>
    <row r="22" spans="1:9" ht="14.1" customHeight="1" x14ac:dyDescent="0.2">
      <c r="A22" s="9" t="s">
        <v>112</v>
      </c>
      <c r="B22" s="9" t="s">
        <v>13</v>
      </c>
      <c r="C22" s="325">
        <v>77</v>
      </c>
      <c r="D22" s="322"/>
      <c r="E22" s="325">
        <v>71</v>
      </c>
      <c r="F22" s="9" t="s">
        <v>13</v>
      </c>
      <c r="G22" s="325">
        <v>150</v>
      </c>
      <c r="H22" s="322"/>
      <c r="I22" s="325">
        <v>142</v>
      </c>
    </row>
    <row r="23" spans="1:9" ht="14.1" customHeight="1" x14ac:dyDescent="0.2">
      <c r="A23" s="8" t="s">
        <v>113</v>
      </c>
      <c r="B23" s="8" t="s">
        <v>13</v>
      </c>
      <c r="C23" s="323">
        <v>58</v>
      </c>
      <c r="D23" s="324"/>
      <c r="E23" s="323">
        <v>58</v>
      </c>
      <c r="F23" s="8" t="s">
        <v>13</v>
      </c>
      <c r="G23" s="323">
        <v>120</v>
      </c>
      <c r="H23" s="324"/>
      <c r="I23" s="323">
        <v>115</v>
      </c>
    </row>
    <row r="24" spans="1:9" ht="14.1" customHeight="1" x14ac:dyDescent="0.2">
      <c r="A24" s="9" t="s">
        <v>114</v>
      </c>
      <c r="B24" s="9" t="s">
        <v>13</v>
      </c>
      <c r="C24" s="325">
        <v>75</v>
      </c>
      <c r="D24" s="322"/>
      <c r="E24" s="325">
        <v>66</v>
      </c>
      <c r="F24" s="9" t="s">
        <v>13</v>
      </c>
      <c r="G24" s="325">
        <v>148</v>
      </c>
      <c r="H24" s="322"/>
      <c r="I24" s="325">
        <v>131</v>
      </c>
    </row>
    <row r="25" spans="1:9" ht="14.1" customHeight="1" x14ac:dyDescent="0.2">
      <c r="A25" s="8" t="s">
        <v>115</v>
      </c>
      <c r="B25" s="324"/>
      <c r="C25" s="323">
        <v>50</v>
      </c>
      <c r="D25" s="324"/>
      <c r="E25" s="323">
        <v>46</v>
      </c>
      <c r="F25" s="324"/>
      <c r="G25" s="323">
        <v>101</v>
      </c>
      <c r="H25" s="324"/>
      <c r="I25" s="323">
        <v>90</v>
      </c>
    </row>
    <row r="26" spans="1:9" ht="14.1" customHeight="1" x14ac:dyDescent="0.2">
      <c r="A26" s="9" t="s">
        <v>107</v>
      </c>
      <c r="B26" s="9" t="s">
        <v>13</v>
      </c>
      <c r="C26" s="325">
        <v>72</v>
      </c>
      <c r="D26" s="322"/>
      <c r="E26" s="325">
        <v>66</v>
      </c>
      <c r="F26" s="9" t="s">
        <v>13</v>
      </c>
      <c r="G26" s="325">
        <v>161</v>
      </c>
      <c r="H26" s="322"/>
      <c r="I26" s="325">
        <v>128</v>
      </c>
    </row>
    <row r="27" spans="1:9" ht="14.1" customHeight="1" x14ac:dyDescent="0.2">
      <c r="A27" s="15" t="s">
        <v>116</v>
      </c>
      <c r="B27" s="15" t="s">
        <v>13</v>
      </c>
      <c r="C27" s="319">
        <f>SUM(C19:C26)</f>
        <v>1355</v>
      </c>
      <c r="D27" s="320"/>
      <c r="E27" s="319">
        <f>SUM(E19:E26)</f>
        <v>1221</v>
      </c>
      <c r="F27" s="15" t="s">
        <v>13</v>
      </c>
      <c r="G27" s="319">
        <f>SUM(G19:G26)</f>
        <v>2751</v>
      </c>
      <c r="H27" s="320"/>
      <c r="I27" s="319">
        <f>SUM(I19:I26)</f>
        <v>2459</v>
      </c>
    </row>
    <row r="28" spans="1:9" ht="14.1" customHeight="1" x14ac:dyDescent="0.2">
      <c r="A28" s="9" t="s">
        <v>16</v>
      </c>
      <c r="B28" s="9" t="s">
        <v>13</v>
      </c>
      <c r="C28" s="325">
        <f>C17-C27</f>
        <v>1131</v>
      </c>
      <c r="D28" s="322"/>
      <c r="E28" s="325">
        <f>E17-E27</f>
        <v>909</v>
      </c>
      <c r="F28" s="9" t="s">
        <v>13</v>
      </c>
      <c r="G28" s="325">
        <f>G17-G27</f>
        <v>2133</v>
      </c>
      <c r="H28" s="322"/>
      <c r="I28" s="325">
        <f>I17-I27</f>
        <v>1752</v>
      </c>
    </row>
    <row r="29" spans="1:9" ht="14.1" customHeight="1" x14ac:dyDescent="0.2">
      <c r="A29" s="8" t="s">
        <v>17</v>
      </c>
      <c r="B29" s="8" t="s">
        <v>13</v>
      </c>
      <c r="C29" s="323">
        <v>265</v>
      </c>
      <c r="D29" s="324"/>
      <c r="E29" s="323">
        <v>334</v>
      </c>
      <c r="F29" s="8" t="s">
        <v>13</v>
      </c>
      <c r="G29" s="323">
        <v>484</v>
      </c>
      <c r="H29" s="324"/>
      <c r="I29" s="323">
        <v>613</v>
      </c>
    </row>
    <row r="30" spans="1:9" ht="14.1" customHeight="1" x14ac:dyDescent="0.2">
      <c r="A30" s="326" t="s">
        <v>18</v>
      </c>
      <c r="B30" s="327" t="s">
        <v>13</v>
      </c>
      <c r="C30" s="328">
        <f>C28-C29</f>
        <v>866</v>
      </c>
      <c r="D30" s="329"/>
      <c r="E30" s="328">
        <f>E28-E29</f>
        <v>575</v>
      </c>
      <c r="F30" s="327" t="s">
        <v>13</v>
      </c>
      <c r="G30" s="328">
        <f>G28-G29</f>
        <v>1649</v>
      </c>
      <c r="H30" s="329"/>
      <c r="I30" s="328">
        <f>I28-I29</f>
        <v>1139</v>
      </c>
    </row>
    <row r="31" spans="1:9" ht="14.1" customHeight="1" x14ac:dyDescent="0.2">
      <c r="A31" s="16" t="s">
        <v>19</v>
      </c>
      <c r="B31" s="16" t="s">
        <v>13</v>
      </c>
      <c r="C31" s="330">
        <v>53</v>
      </c>
      <c r="D31" s="331"/>
      <c r="E31" s="330">
        <v>45</v>
      </c>
      <c r="F31" s="16" t="s">
        <v>13</v>
      </c>
      <c r="G31" s="330">
        <v>90</v>
      </c>
      <c r="H31" s="331"/>
      <c r="I31" s="330">
        <v>84</v>
      </c>
    </row>
    <row r="32" spans="1:9" ht="14.1" customHeight="1" thickBot="1" x14ac:dyDescent="0.25">
      <c r="A32" s="332" t="s">
        <v>20</v>
      </c>
      <c r="B32" s="333" t="s">
        <v>13</v>
      </c>
      <c r="C32" s="12">
        <f>C30-C31</f>
        <v>813</v>
      </c>
      <c r="D32" s="334"/>
      <c r="E32" s="12">
        <f>E30-E31</f>
        <v>530</v>
      </c>
      <c r="F32" s="335" t="s">
        <v>13</v>
      </c>
      <c r="G32" s="12">
        <f>G30-G31</f>
        <v>1559</v>
      </c>
      <c r="H32" s="334"/>
      <c r="I32" s="12">
        <f>I30-I31</f>
        <v>1055</v>
      </c>
    </row>
    <row r="33" spans="1:9" ht="14.1" customHeight="1" thickTop="1" x14ac:dyDescent="0.2">
      <c r="A33" s="336" t="s">
        <v>21</v>
      </c>
      <c r="B33" s="324"/>
      <c r="C33" s="324"/>
      <c r="D33" s="324"/>
      <c r="E33" s="324"/>
      <c r="F33" s="324"/>
      <c r="G33" s="324"/>
      <c r="H33" s="324"/>
      <c r="I33" s="324"/>
    </row>
    <row r="34" spans="1:9" ht="14.1" customHeight="1" x14ac:dyDescent="0.2">
      <c r="A34" s="9" t="s">
        <v>117</v>
      </c>
      <c r="B34" s="9" t="s">
        <v>13</v>
      </c>
      <c r="C34" s="325">
        <v>1350</v>
      </c>
      <c r="D34" s="322"/>
      <c r="E34" s="325">
        <v>1338</v>
      </c>
      <c r="F34" s="9" t="s">
        <v>13</v>
      </c>
      <c r="G34" s="325">
        <v>1349</v>
      </c>
      <c r="H34" s="322"/>
      <c r="I34" s="325">
        <v>1337</v>
      </c>
    </row>
    <row r="35" spans="1:9" ht="14.1" customHeight="1" x14ac:dyDescent="0.2">
      <c r="A35" s="16" t="s">
        <v>118</v>
      </c>
      <c r="B35" s="331"/>
      <c r="C35" s="330">
        <v>1364</v>
      </c>
      <c r="D35" s="331"/>
      <c r="E35" s="330">
        <v>1351</v>
      </c>
      <c r="F35" s="331"/>
      <c r="G35" s="330">
        <v>1363</v>
      </c>
      <c r="H35" s="331"/>
      <c r="I35" s="330">
        <v>1351</v>
      </c>
    </row>
    <row r="36" spans="1:9" ht="14.1" customHeight="1" x14ac:dyDescent="0.2">
      <c r="A36" s="321" t="s">
        <v>22</v>
      </c>
      <c r="B36" s="322"/>
      <c r="C36" s="322"/>
      <c r="D36" s="322"/>
      <c r="E36" s="322"/>
      <c r="F36" s="322"/>
      <c r="G36" s="322"/>
      <c r="H36" s="322"/>
      <c r="I36" s="322"/>
    </row>
    <row r="37" spans="1:9" ht="14.1" customHeight="1" x14ac:dyDescent="0.2">
      <c r="A37" s="8" t="s">
        <v>117</v>
      </c>
      <c r="B37" s="8" t="s">
        <v>13</v>
      </c>
      <c r="C37" s="337">
        <v>0.6</v>
      </c>
      <c r="D37" s="338"/>
      <c r="E37" s="337">
        <v>0.4</v>
      </c>
      <c r="F37" s="8" t="s">
        <v>13</v>
      </c>
      <c r="G37" s="337">
        <v>1.1599999999999999</v>
      </c>
      <c r="H37" s="324"/>
      <c r="I37" s="337">
        <v>0.79</v>
      </c>
    </row>
    <row r="38" spans="1:9" ht="14.1" customHeight="1" thickBot="1" x14ac:dyDescent="0.25">
      <c r="A38" s="13" t="s">
        <v>118</v>
      </c>
      <c r="B38" s="13" t="s">
        <v>13</v>
      </c>
      <c r="C38" s="339">
        <v>0.6</v>
      </c>
      <c r="D38" s="340"/>
      <c r="E38" s="339">
        <v>0.39</v>
      </c>
      <c r="F38" s="13" t="s">
        <v>13</v>
      </c>
      <c r="G38" s="339">
        <v>1.1399999999999999</v>
      </c>
      <c r="H38" s="341"/>
      <c r="I38" s="339">
        <v>0.78</v>
      </c>
    </row>
    <row r="39" spans="1:9" ht="14.1" customHeight="1" thickBot="1" x14ac:dyDescent="0.25">
      <c r="A39" s="342" t="s">
        <v>23</v>
      </c>
      <c r="B39" s="343"/>
      <c r="C39" s="344">
        <v>0.1</v>
      </c>
      <c r="D39" s="345"/>
      <c r="E39" s="346">
        <v>0.08</v>
      </c>
      <c r="F39" s="343"/>
      <c r="G39" s="344">
        <v>0.2</v>
      </c>
      <c r="H39" s="343"/>
      <c r="I39" s="344">
        <v>0.16</v>
      </c>
    </row>
    <row r="40" spans="1:9" ht="15" customHeight="1" x14ac:dyDescent="0.2">
      <c r="A40" s="347"/>
      <c r="B40" s="348"/>
      <c r="C40" s="348"/>
      <c r="D40" s="348"/>
      <c r="E40" s="348"/>
      <c r="F40" s="348"/>
      <c r="G40" s="348"/>
      <c r="H40" s="348"/>
      <c r="I40" s="348"/>
    </row>
    <row r="41" spans="1:9" x14ac:dyDescent="0.2">
      <c r="A41" s="14"/>
      <c r="B41" s="14"/>
      <c r="C41" s="14"/>
      <c r="D41" s="14"/>
      <c r="E41" s="14"/>
      <c r="F41" s="14"/>
      <c r="G41" s="14"/>
      <c r="H41" s="14"/>
      <c r="I41" s="14"/>
    </row>
    <row r="42" spans="1:9" x14ac:dyDescent="0.2">
      <c r="A42" s="14"/>
      <c r="B42" s="14"/>
      <c r="C42" s="14"/>
      <c r="D42" s="14"/>
      <c r="E42" s="14"/>
      <c r="F42" s="14"/>
      <c r="G42" s="14"/>
      <c r="H42" s="14"/>
      <c r="I42" s="14"/>
    </row>
    <row r="43" spans="1:9" x14ac:dyDescent="0.2">
      <c r="A43" s="14"/>
      <c r="B43" s="14"/>
      <c r="C43" s="14"/>
      <c r="D43" s="14"/>
      <c r="E43" s="14"/>
      <c r="F43" s="14"/>
      <c r="G43" s="14"/>
      <c r="H43" s="14"/>
      <c r="I43" s="14"/>
    </row>
    <row r="44" spans="1:9" x14ac:dyDescent="0.2">
      <c r="A44" s="14"/>
      <c r="B44" s="14"/>
      <c r="C44" s="14"/>
      <c r="D44" s="14"/>
      <c r="E44" s="14"/>
      <c r="F44" s="14"/>
      <c r="G44" s="14"/>
      <c r="H44" s="14"/>
      <c r="I44" s="14"/>
    </row>
    <row r="45" spans="1:9" x14ac:dyDescent="0.2">
      <c r="A45" s="14"/>
      <c r="B45" s="14"/>
      <c r="C45" s="14"/>
      <c r="D45" s="14"/>
      <c r="E45" s="14"/>
      <c r="F45" s="14"/>
      <c r="G45" s="14"/>
      <c r="H45" s="14"/>
      <c r="I45" s="14"/>
    </row>
  </sheetData>
  <mergeCells count="9">
    <mergeCell ref="A40:I40"/>
    <mergeCell ref="C7:E7"/>
    <mergeCell ref="G7:I7"/>
    <mergeCell ref="A2:I2"/>
    <mergeCell ref="A3:I3"/>
    <mergeCell ref="A4:I4"/>
    <mergeCell ref="A5:I5"/>
    <mergeCell ref="C6:E6"/>
    <mergeCell ref="G6:I6"/>
  </mergeCells>
  <pageMargins left="0.5" right="0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zoomScale="110" zoomScaleNormal="110" workbookViewId="0">
      <selection activeCell="A11" sqref="A11"/>
    </sheetView>
  </sheetViews>
  <sheetFormatPr defaultColWidth="21.5" defaultRowHeight="12.75" x14ac:dyDescent="0.2"/>
  <cols>
    <col min="1" max="1" width="57.5" customWidth="1"/>
    <col min="2" max="2" width="8.33203125" customWidth="1"/>
    <col min="3" max="3" width="3.1640625" customWidth="1"/>
    <col min="4" max="4" width="7.6640625" customWidth="1"/>
    <col min="5" max="6" width="0.83203125" customWidth="1"/>
    <col min="7" max="7" width="9.6640625" bestFit="1" customWidth="1"/>
    <col min="8" max="8" width="0.83203125" customWidth="1"/>
    <col min="9" max="9" width="9.5" bestFit="1" customWidth="1"/>
    <col min="10" max="10" width="0.83203125" customWidth="1"/>
    <col min="11" max="11" width="9.5" bestFit="1" customWidth="1"/>
    <col min="12" max="12" width="0.83203125" customWidth="1"/>
    <col min="13" max="13" width="9.5" bestFit="1" customWidth="1"/>
    <col min="14" max="14" width="0.83203125" customWidth="1"/>
    <col min="15" max="15" width="9.5" bestFit="1" customWidth="1"/>
    <col min="16" max="21" width="21.5" style="14"/>
  </cols>
  <sheetData>
    <row r="1" spans="1:15" ht="15" customHeigh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8.75" x14ac:dyDescent="0.3">
      <c r="A2" s="359" t="s">
        <v>5</v>
      </c>
      <c r="B2" s="348"/>
      <c r="C2" s="348"/>
      <c r="D2" s="348"/>
      <c r="E2" s="348"/>
      <c r="F2" s="360"/>
      <c r="G2" s="348"/>
      <c r="H2" s="348"/>
      <c r="I2" s="360"/>
      <c r="J2" s="360"/>
      <c r="K2" s="348"/>
      <c r="L2" s="348"/>
      <c r="M2" s="348"/>
      <c r="N2" s="348"/>
      <c r="O2" s="348"/>
    </row>
    <row r="3" spans="1:15" ht="15.75" x14ac:dyDescent="0.25">
      <c r="A3" s="361" t="s">
        <v>24</v>
      </c>
      <c r="B3" s="348"/>
      <c r="C3" s="348"/>
      <c r="D3" s="348"/>
      <c r="E3" s="348"/>
      <c r="F3" s="362"/>
      <c r="G3" s="348"/>
      <c r="H3" s="348"/>
      <c r="I3" s="362"/>
      <c r="J3" s="362"/>
      <c r="K3" s="348"/>
      <c r="L3" s="348"/>
      <c r="M3" s="348"/>
      <c r="N3" s="348"/>
      <c r="O3" s="348"/>
    </row>
    <row r="4" spans="1:15" x14ac:dyDescent="0.2">
      <c r="A4" s="363" t="s">
        <v>8</v>
      </c>
      <c r="B4" s="348"/>
      <c r="C4" s="348"/>
      <c r="D4" s="348"/>
      <c r="E4" s="348"/>
      <c r="F4" s="364"/>
      <c r="G4" s="348"/>
      <c r="H4" s="348"/>
      <c r="I4" s="364"/>
      <c r="J4" s="364"/>
      <c r="K4" s="348"/>
      <c r="L4" s="348"/>
      <c r="M4" s="348"/>
      <c r="N4" s="348"/>
      <c r="O4" s="348"/>
    </row>
    <row r="5" spans="1:15" ht="1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0.75" customHeight="1" x14ac:dyDescent="0.2">
      <c r="A6" s="23"/>
      <c r="B6" s="27"/>
      <c r="C6" s="28"/>
      <c r="D6" s="28"/>
      <c r="E6" s="29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x14ac:dyDescent="0.2">
      <c r="A7" s="31"/>
      <c r="B7" s="365" t="s">
        <v>25</v>
      </c>
      <c r="C7" s="366"/>
      <c r="D7" s="366"/>
      <c r="E7" s="30"/>
      <c r="F7" s="31"/>
      <c r="G7" s="367" t="s">
        <v>2</v>
      </c>
      <c r="H7" s="368"/>
      <c r="I7" s="369" t="s">
        <v>11</v>
      </c>
      <c r="J7" s="32" t="s">
        <v>11</v>
      </c>
      <c r="K7" s="367" t="s">
        <v>3</v>
      </c>
      <c r="L7" s="368"/>
      <c r="M7" s="370" t="s">
        <v>11</v>
      </c>
      <c r="N7" s="368"/>
      <c r="O7" s="368"/>
    </row>
    <row r="8" spans="1:15" ht="12.95" customHeight="1" x14ac:dyDescent="0.2">
      <c r="A8" s="23"/>
      <c r="B8" s="33" t="s">
        <v>26</v>
      </c>
      <c r="C8" s="23"/>
      <c r="D8" s="34" t="s">
        <v>26</v>
      </c>
      <c r="E8" s="35"/>
      <c r="F8" s="23"/>
      <c r="G8" s="34" t="s">
        <v>27</v>
      </c>
      <c r="H8" s="36"/>
      <c r="I8" s="34" t="s">
        <v>28</v>
      </c>
      <c r="J8" s="37"/>
      <c r="K8" s="34" t="s">
        <v>29</v>
      </c>
      <c r="L8" s="36"/>
      <c r="M8" s="34" t="s">
        <v>30</v>
      </c>
      <c r="N8" s="36"/>
      <c r="O8" s="34" t="s">
        <v>27</v>
      </c>
    </row>
    <row r="9" spans="1:15" ht="12.95" customHeight="1" x14ac:dyDescent="0.2">
      <c r="A9" s="38" t="s">
        <v>31</v>
      </c>
      <c r="B9" s="34" t="s">
        <v>32</v>
      </c>
      <c r="C9" s="23"/>
      <c r="D9" s="34" t="s">
        <v>33</v>
      </c>
      <c r="E9" s="35"/>
      <c r="F9" s="31"/>
      <c r="G9" s="39" t="s">
        <v>34</v>
      </c>
      <c r="H9" s="40"/>
      <c r="I9" s="39" t="s">
        <v>34</v>
      </c>
      <c r="J9" s="40"/>
      <c r="K9" s="39" t="s">
        <v>34</v>
      </c>
      <c r="L9" s="40"/>
      <c r="M9" s="39" t="s">
        <v>34</v>
      </c>
      <c r="N9" s="40"/>
      <c r="O9" s="39" t="s">
        <v>34</v>
      </c>
    </row>
    <row r="10" spans="1:15" ht="12.75" customHeight="1" x14ac:dyDescent="0.2">
      <c r="A10" s="41" t="s">
        <v>12</v>
      </c>
      <c r="B10" s="42"/>
      <c r="C10" s="23"/>
      <c r="D10" s="23"/>
      <c r="E10" s="35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2.75" customHeight="1" x14ac:dyDescent="0.2">
      <c r="A11" s="72" t="s">
        <v>125</v>
      </c>
      <c r="B11" s="73">
        <f t="shared" ref="B11:B15" si="0">(G11-O11)/O11</f>
        <v>0.33618233618233617</v>
      </c>
      <c r="C11" s="74"/>
      <c r="D11" s="75">
        <f t="shared" ref="D11:D15" si="1">(G11-I11)/I11</f>
        <v>0.11401425178147269</v>
      </c>
      <c r="E11" s="76"/>
      <c r="F11" s="74"/>
      <c r="G11" s="77">
        <v>1407</v>
      </c>
      <c r="H11" s="78"/>
      <c r="I11" s="77">
        <v>1263</v>
      </c>
      <c r="J11" s="79"/>
      <c r="K11" s="77">
        <v>1147</v>
      </c>
      <c r="L11" s="78"/>
      <c r="M11" s="77">
        <v>1082</v>
      </c>
      <c r="N11" s="78"/>
      <c r="O11" s="77">
        <v>1053</v>
      </c>
    </row>
    <row r="12" spans="1:15" ht="12.75" customHeight="1" x14ac:dyDescent="0.2">
      <c r="A12" s="43" t="s">
        <v>126</v>
      </c>
      <c r="B12" s="44">
        <f t="shared" si="0"/>
        <v>-3.6686390532544376E-2</v>
      </c>
      <c r="C12" s="23"/>
      <c r="D12" s="45">
        <f t="shared" si="1"/>
        <v>-4.3478260869565216E-2</v>
      </c>
      <c r="E12" s="35"/>
      <c r="F12" s="23"/>
      <c r="G12" s="46">
        <v>814</v>
      </c>
      <c r="H12" s="23"/>
      <c r="I12" s="46">
        <v>851</v>
      </c>
      <c r="J12" s="47"/>
      <c r="K12" s="46">
        <v>863</v>
      </c>
      <c r="L12" s="23"/>
      <c r="M12" s="46">
        <v>861</v>
      </c>
      <c r="N12" s="23"/>
      <c r="O12" s="46">
        <v>845</v>
      </c>
    </row>
    <row r="13" spans="1:15" ht="12.75" customHeight="1" x14ac:dyDescent="0.2">
      <c r="A13" s="72" t="s">
        <v>127</v>
      </c>
      <c r="B13" s="73">
        <f t="shared" si="0"/>
        <v>0.1464968152866242</v>
      </c>
      <c r="C13" s="74"/>
      <c r="D13" s="75">
        <f t="shared" si="1"/>
        <v>-0.1044776119402985</v>
      </c>
      <c r="E13" s="76"/>
      <c r="F13" s="74"/>
      <c r="G13" s="80">
        <v>180</v>
      </c>
      <c r="H13" s="74"/>
      <c r="I13" s="80">
        <v>201</v>
      </c>
      <c r="J13" s="80"/>
      <c r="K13" s="80">
        <v>154</v>
      </c>
      <c r="L13" s="74"/>
      <c r="M13" s="80">
        <v>151</v>
      </c>
      <c r="N13" s="74"/>
      <c r="O13" s="80">
        <v>157</v>
      </c>
    </row>
    <row r="14" spans="1:15" ht="12.75" customHeight="1" x14ac:dyDescent="0.2">
      <c r="A14" s="43" t="s">
        <v>128</v>
      </c>
      <c r="B14" s="44">
        <f t="shared" si="0"/>
        <v>0.13333333333333333</v>
      </c>
      <c r="C14" s="23"/>
      <c r="D14" s="45">
        <f t="shared" si="1"/>
        <v>2.4096385542168676E-2</v>
      </c>
      <c r="E14" s="35"/>
      <c r="F14" s="23"/>
      <c r="G14" s="46">
        <v>85</v>
      </c>
      <c r="H14" s="23"/>
      <c r="I14" s="46">
        <v>83</v>
      </c>
      <c r="J14" s="46"/>
      <c r="K14" s="46">
        <v>78</v>
      </c>
      <c r="L14" s="23"/>
      <c r="M14" s="46">
        <v>71</v>
      </c>
      <c r="N14" s="23"/>
      <c r="O14" s="46">
        <v>75</v>
      </c>
    </row>
    <row r="15" spans="1:15" ht="12.75" customHeight="1" x14ac:dyDescent="0.2">
      <c r="A15" s="81" t="s">
        <v>35</v>
      </c>
      <c r="B15" s="73">
        <f t="shared" si="0"/>
        <v>0.16713615023474179</v>
      </c>
      <c r="C15" s="74"/>
      <c r="D15" s="75">
        <f t="shared" si="1"/>
        <v>3.669724770642202E-2</v>
      </c>
      <c r="E15" s="76"/>
      <c r="F15" s="82"/>
      <c r="G15" s="83">
        <v>2486</v>
      </c>
      <c r="H15" s="82"/>
      <c r="I15" s="83">
        <f>SUM(I11:I14)</f>
        <v>2398</v>
      </c>
      <c r="J15" s="83"/>
      <c r="K15" s="83">
        <f>SUM(K11:K14)</f>
        <v>2242</v>
      </c>
      <c r="L15" s="82"/>
      <c r="M15" s="83">
        <f>SUM(M11:M14)</f>
        <v>2165</v>
      </c>
      <c r="N15" s="82"/>
      <c r="O15" s="83">
        <f>SUM(O11:O14)</f>
        <v>2130</v>
      </c>
    </row>
    <row r="16" spans="1:15" ht="12.75" customHeight="1" x14ac:dyDescent="0.2">
      <c r="A16" s="41" t="s">
        <v>15</v>
      </c>
      <c r="B16" s="42"/>
      <c r="C16" s="23"/>
      <c r="D16" s="23"/>
      <c r="E16" s="35"/>
      <c r="F16" s="23"/>
      <c r="G16" s="23"/>
      <c r="H16" s="23"/>
      <c r="I16" s="23"/>
      <c r="J16" s="23"/>
      <c r="K16" s="23"/>
      <c r="L16" s="23"/>
      <c r="M16" s="49"/>
      <c r="N16" s="23"/>
      <c r="O16" s="23"/>
    </row>
    <row r="17" spans="1:15" ht="12.75" customHeight="1" x14ac:dyDescent="0.2">
      <c r="A17" s="72" t="s">
        <v>129</v>
      </c>
      <c r="B17" s="73">
        <f t="shared" ref="B17:B30" si="2">(G17-O17)/O17</f>
        <v>0.12368024132730016</v>
      </c>
      <c r="C17" s="74"/>
      <c r="D17" s="75">
        <f t="shared" ref="D17:D30" si="3">(G17-I17)/I17</f>
        <v>-3.2467532467532464E-2</v>
      </c>
      <c r="E17" s="76"/>
      <c r="F17" s="74"/>
      <c r="G17" s="80">
        <v>745</v>
      </c>
      <c r="H17" s="74"/>
      <c r="I17" s="80">
        <v>770</v>
      </c>
      <c r="J17" s="80"/>
      <c r="K17" s="80">
        <v>711</v>
      </c>
      <c r="L17" s="74"/>
      <c r="M17" s="80">
        <v>662</v>
      </c>
      <c r="N17" s="74"/>
      <c r="O17" s="80">
        <v>663</v>
      </c>
    </row>
    <row r="18" spans="1:15" ht="12.75" customHeight="1" x14ac:dyDescent="0.2">
      <c r="A18" s="43" t="s">
        <v>130</v>
      </c>
      <c r="B18" s="44">
        <f t="shared" si="2"/>
        <v>8.3333333333333329E-2</v>
      </c>
      <c r="C18" s="23"/>
      <c r="D18" s="17">
        <v>0</v>
      </c>
      <c r="E18" s="35"/>
      <c r="F18" s="23"/>
      <c r="G18" s="46">
        <v>156</v>
      </c>
      <c r="H18" s="23"/>
      <c r="I18" s="46">
        <v>156</v>
      </c>
      <c r="J18" s="46"/>
      <c r="K18" s="46">
        <v>151</v>
      </c>
      <c r="L18" s="23"/>
      <c r="M18" s="46">
        <v>152</v>
      </c>
      <c r="N18" s="23"/>
      <c r="O18" s="46">
        <v>144</v>
      </c>
    </row>
    <row r="19" spans="1:15" ht="12.75" customHeight="1" x14ac:dyDescent="0.2">
      <c r="A19" s="72" t="s">
        <v>131</v>
      </c>
      <c r="B19" s="73">
        <f t="shared" si="2"/>
        <v>0.14018691588785046</v>
      </c>
      <c r="C19" s="74"/>
      <c r="D19" s="84">
        <v>0</v>
      </c>
      <c r="E19" s="76"/>
      <c r="F19" s="74"/>
      <c r="G19" s="80">
        <v>122</v>
      </c>
      <c r="H19" s="74"/>
      <c r="I19" s="80">
        <v>122</v>
      </c>
      <c r="J19" s="80"/>
      <c r="K19" s="80">
        <v>113</v>
      </c>
      <c r="L19" s="74"/>
      <c r="M19" s="80">
        <v>111</v>
      </c>
      <c r="N19" s="74"/>
      <c r="O19" s="80">
        <v>107</v>
      </c>
    </row>
    <row r="20" spans="1:15" ht="12.75" customHeight="1" x14ac:dyDescent="0.2">
      <c r="A20" s="43" t="s">
        <v>132</v>
      </c>
      <c r="B20" s="44">
        <f t="shared" si="2"/>
        <v>8.4507042253521125E-2</v>
      </c>
      <c r="C20" s="23"/>
      <c r="D20" s="45">
        <f t="shared" si="3"/>
        <v>5.4794520547945202E-2</v>
      </c>
      <c r="E20" s="35"/>
      <c r="F20" s="23"/>
      <c r="G20" s="46">
        <v>77</v>
      </c>
      <c r="H20" s="23"/>
      <c r="I20" s="46">
        <v>73</v>
      </c>
      <c r="J20" s="46"/>
      <c r="K20" s="46">
        <v>63</v>
      </c>
      <c r="L20" s="23"/>
      <c r="M20" s="46">
        <v>63</v>
      </c>
      <c r="N20" s="23"/>
      <c r="O20" s="46">
        <v>71</v>
      </c>
    </row>
    <row r="21" spans="1:15" ht="12.75" customHeight="1" x14ac:dyDescent="0.2">
      <c r="A21" s="72" t="s">
        <v>133</v>
      </c>
      <c r="B21" s="85">
        <f t="shared" si="2"/>
        <v>0</v>
      </c>
      <c r="C21" s="74"/>
      <c r="D21" s="75">
        <f t="shared" si="3"/>
        <v>-6.4516129032258063E-2</v>
      </c>
      <c r="E21" s="76"/>
      <c r="F21" s="74"/>
      <c r="G21" s="80">
        <v>58</v>
      </c>
      <c r="H21" s="74"/>
      <c r="I21" s="80">
        <v>62</v>
      </c>
      <c r="J21" s="80"/>
      <c r="K21" s="80">
        <v>60</v>
      </c>
      <c r="L21" s="74"/>
      <c r="M21" s="80">
        <v>56</v>
      </c>
      <c r="N21" s="74"/>
      <c r="O21" s="80">
        <v>58</v>
      </c>
    </row>
    <row r="22" spans="1:15" ht="12.75" customHeight="1" x14ac:dyDescent="0.2">
      <c r="A22" s="43" t="s">
        <v>134</v>
      </c>
      <c r="B22" s="44">
        <f t="shared" si="2"/>
        <v>0.13636363636363635</v>
      </c>
      <c r="C22" s="23"/>
      <c r="D22" s="45">
        <f t="shared" si="3"/>
        <v>2.7397260273972601E-2</v>
      </c>
      <c r="E22" s="35"/>
      <c r="F22" s="23"/>
      <c r="G22" s="46">
        <v>75</v>
      </c>
      <c r="H22" s="23"/>
      <c r="I22" s="46">
        <v>73</v>
      </c>
      <c r="J22" s="46"/>
      <c r="K22" s="46">
        <v>69</v>
      </c>
      <c r="L22" s="23"/>
      <c r="M22" s="46">
        <v>69</v>
      </c>
      <c r="N22" s="23"/>
      <c r="O22" s="46">
        <v>66</v>
      </c>
    </row>
    <row r="23" spans="1:15" ht="12.75" customHeight="1" x14ac:dyDescent="0.2">
      <c r="A23" s="86" t="s">
        <v>135</v>
      </c>
      <c r="B23" s="73">
        <f t="shared" si="2"/>
        <v>8.6956521739130432E-2</v>
      </c>
      <c r="C23" s="74"/>
      <c r="D23" s="75">
        <f t="shared" si="3"/>
        <v>-1.9607843137254902E-2</v>
      </c>
      <c r="E23" s="76"/>
      <c r="F23" s="74"/>
      <c r="G23" s="80">
        <v>50</v>
      </c>
      <c r="H23" s="74"/>
      <c r="I23" s="80">
        <v>51</v>
      </c>
      <c r="J23" s="80"/>
      <c r="K23" s="80">
        <v>46</v>
      </c>
      <c r="L23" s="74"/>
      <c r="M23" s="80">
        <v>43</v>
      </c>
      <c r="N23" s="74"/>
      <c r="O23" s="80">
        <v>46</v>
      </c>
    </row>
    <row r="24" spans="1:15" ht="12.75" customHeight="1" x14ac:dyDescent="0.2">
      <c r="A24" s="43" t="s">
        <v>128</v>
      </c>
      <c r="B24" s="44">
        <f t="shared" si="2"/>
        <v>9.0909090909090912E-2</v>
      </c>
      <c r="C24" s="23"/>
      <c r="D24" s="45">
        <f t="shared" si="3"/>
        <v>-0.19101123595505617</v>
      </c>
      <c r="E24" s="35"/>
      <c r="F24" s="23"/>
      <c r="G24" s="46">
        <v>72</v>
      </c>
      <c r="H24" s="23"/>
      <c r="I24" s="46">
        <v>89</v>
      </c>
      <c r="J24" s="46"/>
      <c r="K24" s="46">
        <v>76</v>
      </c>
      <c r="L24" s="23"/>
      <c r="M24" s="46">
        <v>64</v>
      </c>
      <c r="N24" s="23"/>
      <c r="O24" s="46">
        <v>66</v>
      </c>
    </row>
    <row r="25" spans="1:15" ht="12.75" customHeight="1" x14ac:dyDescent="0.2">
      <c r="A25" s="81" t="s">
        <v>36</v>
      </c>
      <c r="B25" s="73">
        <f t="shared" si="2"/>
        <v>0.10974610974610975</v>
      </c>
      <c r="C25" s="74"/>
      <c r="D25" s="75">
        <f t="shared" si="3"/>
        <v>-2.9369627507163324E-2</v>
      </c>
      <c r="E25" s="76"/>
      <c r="F25" s="82"/>
      <c r="G25" s="83">
        <v>1355</v>
      </c>
      <c r="H25" s="82"/>
      <c r="I25" s="83">
        <f>SUM(I17:I24)</f>
        <v>1396</v>
      </c>
      <c r="J25" s="83"/>
      <c r="K25" s="83">
        <f>SUM(K17:K24)</f>
        <v>1289</v>
      </c>
      <c r="L25" s="82"/>
      <c r="M25" s="83">
        <f>SUM(M17:M24)</f>
        <v>1220</v>
      </c>
      <c r="N25" s="82"/>
      <c r="O25" s="83">
        <f>SUM(O17:O24)</f>
        <v>1221</v>
      </c>
    </row>
    <row r="26" spans="1:15" ht="12.75" customHeight="1" x14ac:dyDescent="0.2">
      <c r="A26" s="43" t="s">
        <v>16</v>
      </c>
      <c r="B26" s="44">
        <f t="shared" si="2"/>
        <v>0.24422442244224424</v>
      </c>
      <c r="C26" s="23"/>
      <c r="D26" s="45">
        <f t="shared" si="3"/>
        <v>0.12874251497005987</v>
      </c>
      <c r="E26" s="35"/>
      <c r="F26" s="23"/>
      <c r="G26" s="46">
        <v>1131</v>
      </c>
      <c r="H26" s="23"/>
      <c r="I26" s="46">
        <v>1002</v>
      </c>
      <c r="J26" s="46"/>
      <c r="K26" s="46">
        <v>953</v>
      </c>
      <c r="L26" s="23"/>
      <c r="M26" s="46">
        <v>945</v>
      </c>
      <c r="N26" s="23"/>
      <c r="O26" s="46">
        <v>909</v>
      </c>
    </row>
    <row r="27" spans="1:15" ht="12.75" customHeight="1" x14ac:dyDescent="0.2">
      <c r="A27" s="72" t="s">
        <v>17</v>
      </c>
      <c r="B27" s="73">
        <f t="shared" si="2"/>
        <v>-0.20658682634730538</v>
      </c>
      <c r="C27" s="74"/>
      <c r="D27" s="75">
        <f t="shared" si="3"/>
        <v>0.21004566210045661</v>
      </c>
      <c r="E27" s="76"/>
      <c r="F27" s="74"/>
      <c r="G27" s="80">
        <v>265</v>
      </c>
      <c r="H27" s="74"/>
      <c r="I27" s="80">
        <v>219</v>
      </c>
      <c r="J27" s="80"/>
      <c r="K27" s="80">
        <v>356</v>
      </c>
      <c r="L27" s="74"/>
      <c r="M27" s="80">
        <v>327</v>
      </c>
      <c r="N27" s="74"/>
      <c r="O27" s="80">
        <v>334</v>
      </c>
    </row>
    <row r="28" spans="1:15" ht="12.75" customHeight="1" x14ac:dyDescent="0.2">
      <c r="A28" s="50" t="s">
        <v>18</v>
      </c>
      <c r="B28" s="44">
        <f t="shared" si="2"/>
        <v>0.50608695652173918</v>
      </c>
      <c r="C28" s="23"/>
      <c r="D28" s="45">
        <f t="shared" si="3"/>
        <v>0.10600255427841634</v>
      </c>
      <c r="E28" s="35"/>
      <c r="F28" s="48"/>
      <c r="G28" s="18">
        <v>866</v>
      </c>
      <c r="H28" s="19"/>
      <c r="I28" s="18">
        <v>783</v>
      </c>
      <c r="J28" s="20"/>
      <c r="K28" s="18">
        <v>597</v>
      </c>
      <c r="L28" s="19"/>
      <c r="M28" s="18">
        <v>618</v>
      </c>
      <c r="N28" s="19"/>
      <c r="O28" s="18">
        <v>575</v>
      </c>
    </row>
    <row r="29" spans="1:15" ht="12.75" customHeight="1" x14ac:dyDescent="0.2">
      <c r="A29" s="72" t="s">
        <v>19</v>
      </c>
      <c r="B29" s="73">
        <f t="shared" si="2"/>
        <v>0.17777777777777778</v>
      </c>
      <c r="C29" s="74"/>
      <c r="D29" s="75">
        <f t="shared" si="3"/>
        <v>0.43243243243243246</v>
      </c>
      <c r="E29" s="76"/>
      <c r="F29" s="74"/>
      <c r="G29" s="83">
        <v>53</v>
      </c>
      <c r="H29" s="74"/>
      <c r="I29" s="80">
        <v>37</v>
      </c>
      <c r="J29" s="80"/>
      <c r="K29" s="80">
        <v>47</v>
      </c>
      <c r="L29" s="74"/>
      <c r="M29" s="80">
        <v>43</v>
      </c>
      <c r="N29" s="74"/>
      <c r="O29" s="80">
        <v>45</v>
      </c>
    </row>
    <row r="30" spans="1:15" ht="12.75" customHeight="1" thickBot="1" x14ac:dyDescent="0.25">
      <c r="A30" s="94" t="s">
        <v>20</v>
      </c>
      <c r="B30" s="44">
        <f t="shared" si="2"/>
        <v>0.53396226415094339</v>
      </c>
      <c r="C30" s="23"/>
      <c r="D30" s="45">
        <f t="shared" si="3"/>
        <v>8.9812332439678288E-2</v>
      </c>
      <c r="E30" s="35"/>
      <c r="F30" s="51"/>
      <c r="G30" s="68">
        <v>813</v>
      </c>
      <c r="H30" s="69"/>
      <c r="I30" s="68">
        <v>746</v>
      </c>
      <c r="J30" s="70"/>
      <c r="K30" s="68">
        <v>550</v>
      </c>
      <c r="L30" s="69"/>
      <c r="M30" s="68">
        <v>575</v>
      </c>
      <c r="N30" s="69"/>
      <c r="O30" s="68">
        <v>530</v>
      </c>
    </row>
    <row r="31" spans="1:15" ht="12.75" customHeight="1" thickTop="1" x14ac:dyDescent="0.2">
      <c r="A31" s="72" t="s">
        <v>37</v>
      </c>
      <c r="B31" s="90"/>
      <c r="C31" s="74"/>
      <c r="D31" s="74"/>
      <c r="E31" s="76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15" ht="12.75" customHeight="1" x14ac:dyDescent="0.2">
      <c r="A32" s="43" t="s">
        <v>117</v>
      </c>
      <c r="B32" s="44">
        <f>(G32-O32)/O32</f>
        <v>0.49999999999999989</v>
      </c>
      <c r="C32" s="23"/>
      <c r="D32" s="45">
        <f>(G32-I32)/I32</f>
        <v>9.0909090909090787E-2</v>
      </c>
      <c r="E32" s="35"/>
      <c r="F32" s="23"/>
      <c r="G32" s="52">
        <v>0.6</v>
      </c>
      <c r="H32" s="23"/>
      <c r="I32" s="53">
        <v>0.55000000000000004</v>
      </c>
      <c r="J32" s="52"/>
      <c r="K32" s="53">
        <v>0.41</v>
      </c>
      <c r="L32" s="23"/>
      <c r="M32" s="52">
        <v>0.43</v>
      </c>
      <c r="N32" s="23"/>
      <c r="O32" s="52">
        <v>0.4</v>
      </c>
    </row>
    <row r="33" spans="1:19" ht="12.75" customHeight="1" x14ac:dyDescent="0.2">
      <c r="A33" s="72" t="s">
        <v>118</v>
      </c>
      <c r="B33" s="73">
        <f>(G33-O33)/O33</f>
        <v>0.53846153846153832</v>
      </c>
      <c r="C33" s="74"/>
      <c r="D33" s="75">
        <f>(G33-I33)/I33</f>
        <v>9.0909090909090787E-2</v>
      </c>
      <c r="E33" s="76"/>
      <c r="F33" s="74"/>
      <c r="G33" s="87">
        <v>0.6</v>
      </c>
      <c r="H33" s="74"/>
      <c r="I33" s="88">
        <v>0.55000000000000004</v>
      </c>
      <c r="J33" s="87"/>
      <c r="K33" s="88">
        <v>0.41</v>
      </c>
      <c r="L33" s="74"/>
      <c r="M33" s="87">
        <v>0.42</v>
      </c>
      <c r="N33" s="74"/>
      <c r="O33" s="87">
        <v>0.39</v>
      </c>
    </row>
    <row r="34" spans="1:19" ht="12.75" customHeight="1" x14ac:dyDescent="0.2">
      <c r="A34" s="43" t="s">
        <v>38</v>
      </c>
      <c r="B34" s="44">
        <f>(G34-O34)/O34</f>
        <v>0.25000000000000006</v>
      </c>
      <c r="C34" s="23"/>
      <c r="D34" s="17">
        <v>0</v>
      </c>
      <c r="E34" s="35"/>
      <c r="F34" s="23"/>
      <c r="G34" s="52">
        <v>0.1</v>
      </c>
      <c r="H34" s="23"/>
      <c r="I34" s="52">
        <v>0.1</v>
      </c>
      <c r="J34" s="52"/>
      <c r="K34" s="53">
        <v>0.08</v>
      </c>
      <c r="L34" s="23"/>
      <c r="M34" s="53">
        <v>0.08</v>
      </c>
      <c r="N34" s="23"/>
      <c r="O34" s="53">
        <v>0.08</v>
      </c>
    </row>
    <row r="35" spans="1:19" ht="12.75" customHeight="1" x14ac:dyDescent="0.2">
      <c r="A35" s="72" t="s">
        <v>39</v>
      </c>
      <c r="B35" s="90"/>
      <c r="C35" s="74"/>
      <c r="D35" s="74"/>
      <c r="E35" s="76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1:19" ht="12.75" customHeight="1" x14ac:dyDescent="0.2">
      <c r="A36" s="43" t="s">
        <v>117</v>
      </c>
      <c r="B36" s="44">
        <f>(G36-O36)/O36</f>
        <v>8.9686098654708519E-3</v>
      </c>
      <c r="C36" s="23"/>
      <c r="D36" s="17">
        <v>0</v>
      </c>
      <c r="E36" s="35"/>
      <c r="F36" s="23"/>
      <c r="G36" s="46">
        <v>1350</v>
      </c>
      <c r="H36" s="23"/>
      <c r="I36" s="46">
        <v>1347</v>
      </c>
      <c r="J36" s="46"/>
      <c r="K36" s="46">
        <v>1343</v>
      </c>
      <c r="L36" s="23"/>
      <c r="M36" s="46">
        <v>1339</v>
      </c>
      <c r="N36" s="23"/>
      <c r="O36" s="46">
        <v>1338</v>
      </c>
    </row>
    <row r="37" spans="1:19" ht="12.75" customHeight="1" x14ac:dyDescent="0.2">
      <c r="A37" s="91" t="s">
        <v>118</v>
      </c>
      <c r="B37" s="73">
        <f>(G37-O37)/O37</f>
        <v>9.6225018504811251E-3</v>
      </c>
      <c r="C37" s="74"/>
      <c r="D37" s="84">
        <v>0</v>
      </c>
      <c r="E37" s="76"/>
      <c r="F37" s="92"/>
      <c r="G37" s="93">
        <v>1364</v>
      </c>
      <c r="H37" s="92"/>
      <c r="I37" s="93">
        <v>1362</v>
      </c>
      <c r="J37" s="93"/>
      <c r="K37" s="93">
        <v>1358</v>
      </c>
      <c r="L37" s="92"/>
      <c r="M37" s="93">
        <v>1353</v>
      </c>
      <c r="N37" s="92"/>
      <c r="O37" s="93">
        <v>1351</v>
      </c>
    </row>
    <row r="38" spans="1:19" ht="12.75" customHeight="1" x14ac:dyDescent="0.2">
      <c r="A38" s="41" t="s">
        <v>40</v>
      </c>
      <c r="B38" s="42"/>
      <c r="C38" s="23"/>
      <c r="D38" s="23"/>
      <c r="E38" s="35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9" ht="12.75" customHeight="1" x14ac:dyDescent="0.2">
      <c r="A39" s="72" t="s">
        <v>136</v>
      </c>
      <c r="B39" s="90"/>
      <c r="C39" s="74"/>
      <c r="D39" s="74"/>
      <c r="E39" s="76"/>
      <c r="F39" s="74"/>
      <c r="G39" s="95">
        <v>0.45500000000000002</v>
      </c>
      <c r="H39" s="74"/>
      <c r="I39" s="96">
        <v>0.41799999999999998</v>
      </c>
      <c r="J39" s="75"/>
      <c r="K39" s="96">
        <v>0.42499999999999999</v>
      </c>
      <c r="L39" s="74"/>
      <c r="M39" s="96">
        <v>0.436</v>
      </c>
      <c r="N39" s="74"/>
      <c r="O39" s="96">
        <v>0.42699999999999999</v>
      </c>
    </row>
    <row r="40" spans="1:19" x14ac:dyDescent="0.2">
      <c r="A40" s="54" t="s">
        <v>119</v>
      </c>
      <c r="B40" s="42"/>
      <c r="C40" s="23"/>
      <c r="D40" s="23"/>
      <c r="E40" s="35"/>
      <c r="F40" s="55"/>
      <c r="G40" s="56">
        <v>0.19</v>
      </c>
      <c r="H40" s="55"/>
      <c r="I40" s="56">
        <v>0.18</v>
      </c>
      <c r="J40" s="56"/>
      <c r="K40" s="56">
        <v>0.14000000000000001</v>
      </c>
      <c r="L40" s="55"/>
      <c r="M40" s="56">
        <v>0.15</v>
      </c>
      <c r="N40" s="55"/>
      <c r="O40" s="56">
        <v>0.15</v>
      </c>
    </row>
    <row r="41" spans="1:19" ht="12.75" customHeight="1" x14ac:dyDescent="0.2">
      <c r="A41" s="72" t="s">
        <v>120</v>
      </c>
      <c r="B41" s="90"/>
      <c r="C41" s="74"/>
      <c r="D41" s="74"/>
      <c r="E41" s="76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1:19" ht="12.75" customHeight="1" x14ac:dyDescent="0.2">
      <c r="A42" s="43" t="s">
        <v>243</v>
      </c>
      <c r="B42" s="44">
        <f t="shared" ref="B42:B50" si="4">(G42-O42)/O42</f>
        <v>-0.40540540540540543</v>
      </c>
      <c r="C42" s="57"/>
      <c r="D42" s="45">
        <f t="shared" ref="D42:D47" si="5">(G42-I42)/I42</f>
        <v>-0.14062500000000006</v>
      </c>
      <c r="E42" s="35"/>
      <c r="F42" s="23"/>
      <c r="G42" s="21">
        <v>11</v>
      </c>
      <c r="H42" s="21"/>
      <c r="I42" s="21">
        <v>12.8</v>
      </c>
      <c r="J42" s="21"/>
      <c r="K42" s="21">
        <v>15.1</v>
      </c>
      <c r="L42" s="21"/>
      <c r="M42" s="21">
        <v>15.9</v>
      </c>
      <c r="N42" s="21"/>
      <c r="O42" s="21">
        <v>18.5</v>
      </c>
    </row>
    <row r="43" spans="1:19" ht="12.75" customHeight="1" x14ac:dyDescent="0.2">
      <c r="A43" s="72" t="s">
        <v>248</v>
      </c>
      <c r="B43" s="73">
        <f t="shared" si="4"/>
        <v>0.24444444444444435</v>
      </c>
      <c r="C43" s="97"/>
      <c r="D43" s="75">
        <f t="shared" si="5"/>
        <v>5.6603773584905627E-2</v>
      </c>
      <c r="E43" s="76"/>
      <c r="F43" s="74"/>
      <c r="G43" s="22">
        <v>22.4</v>
      </c>
      <c r="H43" s="74"/>
      <c r="I43" s="22">
        <v>21.2</v>
      </c>
      <c r="J43" s="98"/>
      <c r="K43" s="22">
        <v>20.6</v>
      </c>
      <c r="L43" s="74"/>
      <c r="M43" s="22">
        <v>18.5</v>
      </c>
      <c r="N43" s="74"/>
      <c r="O43" s="99">
        <v>18</v>
      </c>
    </row>
    <row r="44" spans="1:19" ht="12.75" customHeight="1" x14ac:dyDescent="0.2">
      <c r="A44" s="43" t="s">
        <v>249</v>
      </c>
      <c r="B44" s="44">
        <f t="shared" si="4"/>
        <v>5.0632911392405104E-2</v>
      </c>
      <c r="C44" s="57"/>
      <c r="D44" s="45">
        <f t="shared" si="5"/>
        <v>1.2195121951219686E-2</v>
      </c>
      <c r="E44" s="35"/>
      <c r="F44" s="23"/>
      <c r="G44" s="58">
        <v>16.600000000000001</v>
      </c>
      <c r="H44" s="58"/>
      <c r="I44" s="58">
        <v>16.399999999999999</v>
      </c>
      <c r="J44" s="58"/>
      <c r="K44" s="58">
        <v>16.5</v>
      </c>
      <c r="L44" s="58"/>
      <c r="M44" s="58">
        <v>16.2</v>
      </c>
      <c r="N44" s="58"/>
      <c r="O44" s="58">
        <v>15.8</v>
      </c>
    </row>
    <row r="45" spans="1:19" ht="12.75" customHeight="1" x14ac:dyDescent="0.2">
      <c r="A45" s="72" t="s">
        <v>137</v>
      </c>
      <c r="B45" s="73">
        <f t="shared" si="4"/>
        <v>0.18721668177697182</v>
      </c>
      <c r="C45" s="97"/>
      <c r="D45" s="75">
        <f t="shared" si="5"/>
        <v>5.4772452678211701E-2</v>
      </c>
      <c r="E45" s="76"/>
      <c r="F45" s="74"/>
      <c r="G45" s="22">
        <v>261.89999999999998</v>
      </c>
      <c r="H45" s="74"/>
      <c r="I45" s="22">
        <v>248.3</v>
      </c>
      <c r="J45" s="98"/>
      <c r="K45" s="22">
        <v>243.3</v>
      </c>
      <c r="L45" s="74"/>
      <c r="M45" s="22">
        <v>230.7</v>
      </c>
      <c r="N45" s="74"/>
      <c r="O45" s="99">
        <v>220.6</v>
      </c>
    </row>
    <row r="46" spans="1:19" ht="12.75" customHeight="1" x14ac:dyDescent="0.2">
      <c r="A46" s="43" t="s">
        <v>138</v>
      </c>
      <c r="B46" s="44">
        <f t="shared" si="4"/>
        <v>0.23166974738139243</v>
      </c>
      <c r="C46" s="57"/>
      <c r="D46" s="45">
        <f t="shared" si="5"/>
        <v>5.0998948475289262E-2</v>
      </c>
      <c r="E46" s="35"/>
      <c r="F46" s="23"/>
      <c r="G46" s="58">
        <v>199.9</v>
      </c>
      <c r="H46" s="58"/>
      <c r="I46" s="58">
        <v>190.2</v>
      </c>
      <c r="J46" s="58"/>
      <c r="K46" s="58">
        <v>169.7</v>
      </c>
      <c r="L46" s="58"/>
      <c r="M46" s="58">
        <v>165.3</v>
      </c>
      <c r="N46" s="58"/>
      <c r="O46" s="58">
        <v>162.30000000000001</v>
      </c>
    </row>
    <row r="47" spans="1:19" ht="12.75" customHeight="1" x14ac:dyDescent="0.2">
      <c r="A47" s="72" t="s">
        <v>139</v>
      </c>
      <c r="B47" s="73">
        <f t="shared" si="4"/>
        <v>-8.181818181818179E-2</v>
      </c>
      <c r="C47" s="97"/>
      <c r="D47" s="75">
        <f t="shared" si="5"/>
        <v>-2.572347266881031E-2</v>
      </c>
      <c r="E47" s="76"/>
      <c r="F47" s="74"/>
      <c r="G47" s="22">
        <v>30.3</v>
      </c>
      <c r="H47" s="74"/>
      <c r="I47" s="22">
        <v>31.1</v>
      </c>
      <c r="J47" s="98"/>
      <c r="K47" s="22">
        <v>31.2</v>
      </c>
      <c r="L47" s="74"/>
      <c r="M47" s="22">
        <v>31.5</v>
      </c>
      <c r="N47" s="74"/>
      <c r="O47" s="99">
        <v>33</v>
      </c>
    </row>
    <row r="48" spans="1:19" ht="12.75" customHeight="1" x14ac:dyDescent="0.2">
      <c r="A48" s="43" t="s">
        <v>140</v>
      </c>
      <c r="B48" s="44">
        <f t="shared" si="4"/>
        <v>-1</v>
      </c>
      <c r="C48" s="57"/>
      <c r="D48" s="17">
        <v>0</v>
      </c>
      <c r="E48" s="35"/>
      <c r="F48" s="23"/>
      <c r="G48" s="24">
        <v>0</v>
      </c>
      <c r="H48" s="23"/>
      <c r="I48" s="24">
        <v>0</v>
      </c>
      <c r="J48" s="24"/>
      <c r="K48" s="59">
        <v>15</v>
      </c>
      <c r="L48" s="58"/>
      <c r="M48" s="59">
        <v>5</v>
      </c>
      <c r="N48" s="58"/>
      <c r="O48" s="24">
        <v>0.3</v>
      </c>
      <c r="P48" s="58"/>
      <c r="Q48" s="58"/>
      <c r="R48" s="58"/>
      <c r="S48" s="58"/>
    </row>
    <row r="49" spans="1:15" ht="12.75" customHeight="1" x14ac:dyDescent="0.2">
      <c r="A49" s="72" t="s">
        <v>141</v>
      </c>
      <c r="B49" s="73">
        <f t="shared" si="4"/>
        <v>0.65714285714285714</v>
      </c>
      <c r="C49" s="97"/>
      <c r="D49" s="75">
        <f>(G49-I49)/I49</f>
        <v>0.41463414634146351</v>
      </c>
      <c r="E49" s="76"/>
      <c r="F49" s="74"/>
      <c r="G49" s="22">
        <v>5.8</v>
      </c>
      <c r="H49" s="74"/>
      <c r="I49" s="22">
        <v>4.0999999999999996</v>
      </c>
      <c r="J49" s="98"/>
      <c r="K49" s="22">
        <v>4.8</v>
      </c>
      <c r="L49" s="74"/>
      <c r="M49" s="22">
        <v>3.3</v>
      </c>
      <c r="N49" s="74"/>
      <c r="O49" s="99">
        <v>3.5</v>
      </c>
    </row>
    <row r="50" spans="1:15" ht="12.75" customHeight="1" x14ac:dyDescent="0.2">
      <c r="A50" s="54" t="s">
        <v>142</v>
      </c>
      <c r="B50" s="44">
        <f t="shared" si="4"/>
        <v>0.14857142857142866</v>
      </c>
      <c r="C50" s="57"/>
      <c r="D50" s="45">
        <f>(G50-I50)/I50</f>
        <v>4.1450777202072575E-2</v>
      </c>
      <c r="E50" s="35"/>
      <c r="F50" s="55"/>
      <c r="G50" s="60">
        <v>20.100000000000001</v>
      </c>
      <c r="H50" s="60"/>
      <c r="I50" s="60">
        <v>19.3</v>
      </c>
      <c r="J50" s="60"/>
      <c r="K50" s="60">
        <v>18.5</v>
      </c>
      <c r="L50" s="60"/>
      <c r="M50" s="61">
        <v>18</v>
      </c>
      <c r="N50" s="60"/>
      <c r="O50" s="60">
        <v>17.5</v>
      </c>
    </row>
    <row r="51" spans="1:15" ht="12.75" customHeight="1" x14ac:dyDescent="0.2">
      <c r="A51" s="89" t="s">
        <v>41</v>
      </c>
      <c r="B51" s="100"/>
      <c r="C51" s="97"/>
      <c r="D51" s="97"/>
      <c r="E51" s="76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1:15" ht="12.75" customHeight="1" x14ac:dyDescent="0.2">
      <c r="A52" s="43" t="s">
        <v>143</v>
      </c>
      <c r="B52" s="44">
        <f>(G52-O52)/O52</f>
        <v>0.10650887573964501</v>
      </c>
      <c r="C52" s="57"/>
      <c r="D52" s="45">
        <f>(G52-I52)/I52</f>
        <v>2.7472527472527472E-2</v>
      </c>
      <c r="E52" s="35"/>
      <c r="F52" s="23"/>
      <c r="G52" s="58">
        <v>18.7</v>
      </c>
      <c r="H52" s="58"/>
      <c r="I52" s="58">
        <v>18.2</v>
      </c>
      <c r="J52" s="58"/>
      <c r="K52" s="58">
        <v>17.600000000000001</v>
      </c>
      <c r="L52" s="58"/>
      <c r="M52" s="58">
        <v>17.3</v>
      </c>
      <c r="N52" s="58"/>
      <c r="O52" s="58">
        <v>16.899999999999999</v>
      </c>
    </row>
    <row r="53" spans="1:15" ht="25.5" customHeight="1" x14ac:dyDescent="0.2">
      <c r="A53" s="101" t="s">
        <v>144</v>
      </c>
      <c r="B53" s="73">
        <f>(G53-O53)/O53</f>
        <v>0.46511627906976744</v>
      </c>
      <c r="C53" s="97"/>
      <c r="D53" s="75">
        <f>(G53-I53)/I53</f>
        <v>-6.6666666666666666E-2</v>
      </c>
      <c r="E53" s="76"/>
      <c r="F53" s="74"/>
      <c r="G53" s="102">
        <v>126</v>
      </c>
      <c r="H53" s="102"/>
      <c r="I53" s="102">
        <v>135</v>
      </c>
      <c r="J53" s="102"/>
      <c r="K53" s="102">
        <v>141</v>
      </c>
      <c r="L53" s="102"/>
      <c r="M53" s="102">
        <v>118</v>
      </c>
      <c r="N53" s="102"/>
      <c r="O53" s="102">
        <v>86</v>
      </c>
    </row>
    <row r="54" spans="1:15" ht="24" customHeight="1" x14ac:dyDescent="0.2">
      <c r="A54" s="54" t="s">
        <v>145</v>
      </c>
      <c r="B54" s="62"/>
      <c r="C54" s="57"/>
      <c r="D54" s="57"/>
      <c r="E54" s="35"/>
      <c r="F54" s="55"/>
      <c r="G54" s="63">
        <v>1.6000000000000001E-3</v>
      </c>
      <c r="H54" s="55"/>
      <c r="I54" s="63">
        <v>1.6999999999999999E-3</v>
      </c>
      <c r="J54" s="56"/>
      <c r="K54" s="63">
        <v>1.6000000000000001E-3</v>
      </c>
      <c r="L54" s="55"/>
      <c r="M54" s="63">
        <v>1.6000000000000001E-3</v>
      </c>
      <c r="N54" s="55"/>
      <c r="O54" s="63">
        <v>1.6000000000000001E-3</v>
      </c>
    </row>
    <row r="55" spans="1:15" ht="12.75" customHeight="1" x14ac:dyDescent="0.2">
      <c r="A55" s="89" t="s">
        <v>42</v>
      </c>
      <c r="B55" s="100"/>
      <c r="C55" s="97"/>
      <c r="D55" s="97"/>
      <c r="E55" s="76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1:15" ht="12.75" customHeight="1" x14ac:dyDescent="0.2">
      <c r="A56" s="43" t="s">
        <v>121</v>
      </c>
      <c r="B56" s="44">
        <f>(G56-O56)/O56</f>
        <v>0.20900321543408359</v>
      </c>
      <c r="C56" s="57"/>
      <c r="D56" s="45">
        <f>(G56-I56)/I56</f>
        <v>-0.18614718614718614</v>
      </c>
      <c r="E56" s="35"/>
      <c r="F56" s="23"/>
      <c r="G56" s="46">
        <v>376</v>
      </c>
      <c r="H56" s="23"/>
      <c r="I56" s="46">
        <v>462</v>
      </c>
      <c r="J56" s="64"/>
      <c r="K56" s="46">
        <v>345</v>
      </c>
      <c r="L56" s="23"/>
      <c r="M56" s="46">
        <v>312</v>
      </c>
      <c r="N56" s="23"/>
      <c r="O56" s="46">
        <v>311</v>
      </c>
    </row>
    <row r="57" spans="1:15" ht="12.75" customHeight="1" x14ac:dyDescent="0.2">
      <c r="A57" s="72" t="s">
        <v>122</v>
      </c>
      <c r="B57" s="73">
        <f>(G57-O57)/O57</f>
        <v>0.44660194174757284</v>
      </c>
      <c r="C57" s="97"/>
      <c r="D57" s="75">
        <f>(G57-I57)/I57</f>
        <v>7.1942446043165464E-2</v>
      </c>
      <c r="E57" s="76"/>
      <c r="F57" s="74"/>
      <c r="G57" s="80">
        <v>149</v>
      </c>
      <c r="H57" s="74"/>
      <c r="I57" s="80">
        <v>139</v>
      </c>
      <c r="J57" s="103"/>
      <c r="K57" s="80">
        <v>120</v>
      </c>
      <c r="L57" s="74"/>
      <c r="M57" s="80">
        <v>137</v>
      </c>
      <c r="N57" s="74"/>
      <c r="O57" s="80">
        <v>103</v>
      </c>
    </row>
    <row r="58" spans="1:15" ht="12.75" customHeight="1" x14ac:dyDescent="0.2">
      <c r="A58" s="65" t="s">
        <v>123</v>
      </c>
      <c r="B58" s="44">
        <f>(G58-O58)/O58</f>
        <v>2.2857142857142857E-2</v>
      </c>
      <c r="C58" s="57"/>
      <c r="D58" s="45">
        <f>(G58-I58)/I58</f>
        <v>-0.15165876777251186</v>
      </c>
      <c r="E58" s="35"/>
      <c r="F58" s="31"/>
      <c r="G58" s="46">
        <v>179</v>
      </c>
      <c r="H58" s="23"/>
      <c r="I58" s="46">
        <v>211</v>
      </c>
      <c r="J58" s="64"/>
      <c r="K58" s="46">
        <v>163</v>
      </c>
      <c r="L58" s="23"/>
      <c r="M58" s="46">
        <v>184</v>
      </c>
      <c r="N58" s="23"/>
      <c r="O58" s="46">
        <v>175</v>
      </c>
    </row>
    <row r="59" spans="1:15" ht="12.75" customHeight="1" x14ac:dyDescent="0.2">
      <c r="A59" s="72" t="s">
        <v>43</v>
      </c>
      <c r="B59" s="73">
        <f>(G59-O59)/O59</f>
        <v>0.19524617996604415</v>
      </c>
      <c r="C59" s="97"/>
      <c r="D59" s="75">
        <f>(G59-I59)/I59</f>
        <v>-0.13300492610837439</v>
      </c>
      <c r="E59" s="76"/>
      <c r="F59" s="74"/>
      <c r="G59" s="104">
        <f>SUM(G56:G58)</f>
        <v>704</v>
      </c>
      <c r="H59" s="105"/>
      <c r="I59" s="104">
        <f>SUM(I56:I58)</f>
        <v>812</v>
      </c>
      <c r="J59" s="106"/>
      <c r="K59" s="104">
        <f>SUM(K56:K58)</f>
        <v>628</v>
      </c>
      <c r="L59" s="105"/>
      <c r="M59" s="104">
        <f>SUM(M56:M58)</f>
        <v>633</v>
      </c>
      <c r="N59" s="105"/>
      <c r="O59" s="104">
        <f>SUM(O56:O58)</f>
        <v>589</v>
      </c>
    </row>
    <row r="60" spans="1:15" ht="12.75" customHeight="1" x14ac:dyDescent="0.2">
      <c r="A60" s="66" t="s">
        <v>124</v>
      </c>
      <c r="B60" s="44">
        <f>(G60-O60)/O60</f>
        <v>-8.291457286432162E-2</v>
      </c>
      <c r="C60" s="57"/>
      <c r="D60" s="45">
        <f>(G60-I60)/I60</f>
        <v>8.2872928176795039E-3</v>
      </c>
      <c r="E60" s="35"/>
      <c r="F60" s="67"/>
      <c r="G60" s="71">
        <v>7.3</v>
      </c>
      <c r="H60" s="71"/>
      <c r="I60" s="71">
        <v>7.24</v>
      </c>
      <c r="J60" s="71"/>
      <c r="K60" s="71">
        <v>7.33</v>
      </c>
      <c r="L60" s="71"/>
      <c r="M60" s="71">
        <v>7.74</v>
      </c>
      <c r="N60" s="71"/>
      <c r="O60" s="71">
        <v>7.96</v>
      </c>
    </row>
    <row r="61" spans="1:15" ht="8.1" customHeight="1" x14ac:dyDescent="0.2">
      <c r="A61" s="151"/>
      <c r="B61" s="206"/>
      <c r="C61" s="154"/>
      <c r="D61" s="154"/>
      <c r="E61" s="207"/>
      <c r="F61" s="151"/>
      <c r="G61" s="151"/>
      <c r="H61" s="151"/>
      <c r="I61" s="151"/>
      <c r="J61" s="151"/>
      <c r="K61" s="151"/>
      <c r="L61" s="151"/>
      <c r="M61" s="151"/>
      <c r="N61" s="151"/>
      <c r="O61" s="151"/>
    </row>
    <row r="62" spans="1:15" x14ac:dyDescent="0.2">
      <c r="A62" s="262" t="s">
        <v>221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</row>
    <row r="63" spans="1:15" ht="12" customHeight="1" x14ac:dyDescent="0.2">
      <c r="A63" s="358" t="s">
        <v>222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</row>
    <row r="64" spans="1:15" ht="12" customHeight="1" x14ac:dyDescent="0.2">
      <c r="A64" s="358" t="s">
        <v>223</v>
      </c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</row>
    <row r="65" spans="1:15" ht="12" customHeight="1" x14ac:dyDescent="0.2">
      <c r="A65" s="358" t="s">
        <v>224</v>
      </c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</row>
    <row r="66" spans="1:15" ht="12" customHeight="1" x14ac:dyDescent="0.2">
      <c r="A66" s="261"/>
      <c r="B66" s="5"/>
      <c r="C66" s="5"/>
      <c r="D66" s="5"/>
      <c r="E66" s="5"/>
      <c r="F66" s="261"/>
      <c r="G66" s="5"/>
      <c r="H66" s="5"/>
      <c r="I66" s="261"/>
      <c r="J66" s="261"/>
      <c r="K66" s="5"/>
      <c r="L66" s="5"/>
      <c r="M66" s="5"/>
      <c r="N66" s="5"/>
      <c r="O66" s="5"/>
    </row>
    <row r="67" spans="1:15" ht="1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</sheetData>
  <mergeCells count="9">
    <mergeCell ref="A63:O63"/>
    <mergeCell ref="A64:O64"/>
    <mergeCell ref="A65:O65"/>
    <mergeCell ref="A2:O2"/>
    <mergeCell ref="A3:O3"/>
    <mergeCell ref="A4:O4"/>
    <mergeCell ref="B7:D7"/>
    <mergeCell ref="G7:I7"/>
    <mergeCell ref="K7:O7"/>
  </mergeCells>
  <pageMargins left="0" right="0" top="0" bottom="0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workbookViewId="0">
      <selection activeCell="A9" sqref="A9"/>
    </sheetView>
  </sheetViews>
  <sheetFormatPr defaultColWidth="21.5" defaultRowHeight="12.75" x14ac:dyDescent="0.2"/>
  <cols>
    <col min="1" max="1" width="32.83203125" customWidth="1"/>
    <col min="2" max="2" width="10.33203125" customWidth="1"/>
    <col min="3" max="3" width="0.83203125" customWidth="1"/>
    <col min="4" max="4" width="9.5" customWidth="1"/>
    <col min="5" max="5" width="0.83203125" customWidth="1"/>
    <col min="6" max="6" width="10" customWidth="1"/>
    <col min="7" max="8" width="0.83203125" customWidth="1"/>
    <col min="9" max="9" width="10" bestFit="1" customWidth="1"/>
    <col min="10" max="10" width="0.83203125" customWidth="1"/>
    <col min="11" max="11" width="9.6640625" customWidth="1"/>
    <col min="12" max="12" width="0.83203125" customWidth="1"/>
    <col min="13" max="13" width="10" customWidth="1"/>
    <col min="14" max="15" width="0.83203125" customWidth="1"/>
    <col min="16" max="16" width="10" bestFit="1" customWidth="1"/>
    <col min="17" max="17" width="0.83203125" customWidth="1"/>
    <col min="18" max="18" width="10.33203125" customWidth="1"/>
    <col min="19" max="19" width="0.83203125" customWidth="1"/>
    <col min="20" max="20" width="10.1640625" customWidth="1"/>
    <col min="21" max="22" width="0.83203125" customWidth="1"/>
    <col min="23" max="23" width="10" bestFit="1" customWidth="1"/>
    <col min="24" max="24" width="0.83203125" customWidth="1"/>
    <col min="25" max="25" width="10.5" customWidth="1"/>
    <col min="26" max="26" width="0.83203125" customWidth="1"/>
    <col min="27" max="27" width="10" customWidth="1"/>
  </cols>
  <sheetData>
    <row r="1" spans="1:27" ht="1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8.75" customHeight="1" x14ac:dyDescent="0.3">
      <c r="A2" s="371" t="s">
        <v>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</row>
    <row r="3" spans="1:27" ht="15.75" customHeight="1" x14ac:dyDescent="0.25">
      <c r="A3" s="353" t="s">
        <v>44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</row>
    <row r="4" spans="1:27" x14ac:dyDescent="0.2">
      <c r="A4" s="355" t="s">
        <v>45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</row>
    <row r="5" spans="1:27" x14ac:dyDescent="0.2">
      <c r="A5" s="355" t="s">
        <v>8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</row>
    <row r="6" spans="1:27" ht="1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4" customHeight="1" x14ac:dyDescent="0.2">
      <c r="A7" s="264"/>
      <c r="B7" s="373" t="s">
        <v>9</v>
      </c>
      <c r="C7" s="374"/>
      <c r="D7" s="374"/>
      <c r="E7" s="375"/>
      <c r="F7" s="375"/>
      <c r="G7" s="375"/>
      <c r="H7" s="376"/>
      <c r="I7" s="375"/>
      <c r="J7" s="375"/>
      <c r="K7" s="375"/>
      <c r="L7" s="375"/>
      <c r="M7" s="375"/>
      <c r="N7" s="265"/>
      <c r="O7" s="265"/>
      <c r="P7" s="373" t="s">
        <v>10</v>
      </c>
      <c r="Q7" s="374"/>
      <c r="R7" s="375"/>
      <c r="S7" s="375"/>
      <c r="T7" s="375"/>
      <c r="U7" s="375"/>
      <c r="V7" s="376"/>
      <c r="W7" s="375"/>
      <c r="X7" s="375"/>
      <c r="Y7" s="375"/>
      <c r="Z7" s="375"/>
      <c r="AA7" s="375"/>
    </row>
    <row r="8" spans="1:27" ht="15" customHeight="1" x14ac:dyDescent="0.2">
      <c r="A8" s="110"/>
      <c r="B8" s="377" t="s">
        <v>2</v>
      </c>
      <c r="C8" s="378" t="s">
        <v>11</v>
      </c>
      <c r="D8" s="378" t="s">
        <v>11</v>
      </c>
      <c r="E8" s="379"/>
      <c r="F8" s="379"/>
      <c r="G8" s="110"/>
      <c r="H8" s="110"/>
      <c r="I8" s="377" t="s">
        <v>3</v>
      </c>
      <c r="J8" s="379"/>
      <c r="K8" s="379"/>
      <c r="L8" s="379"/>
      <c r="M8" s="379"/>
      <c r="N8" s="266" t="s">
        <v>11</v>
      </c>
      <c r="O8" s="266" t="s">
        <v>11</v>
      </c>
      <c r="P8" s="380" t="s">
        <v>2</v>
      </c>
      <c r="Q8" s="379"/>
      <c r="R8" s="379"/>
      <c r="S8" s="379"/>
      <c r="T8" s="379"/>
      <c r="U8" s="110"/>
      <c r="V8" s="110"/>
      <c r="W8" s="377" t="s">
        <v>3</v>
      </c>
      <c r="X8" s="379"/>
      <c r="Y8" s="379"/>
      <c r="Z8" s="379"/>
      <c r="AA8" s="379"/>
    </row>
    <row r="9" spans="1:27" ht="36" x14ac:dyDescent="0.2">
      <c r="A9" s="115"/>
      <c r="B9" s="117" t="s">
        <v>244</v>
      </c>
      <c r="C9" s="116"/>
      <c r="D9" s="117" t="s">
        <v>245</v>
      </c>
      <c r="E9" s="116"/>
      <c r="F9" s="117" t="s">
        <v>247</v>
      </c>
      <c r="G9" s="118"/>
      <c r="H9" s="116"/>
      <c r="I9" s="117" t="s">
        <v>244</v>
      </c>
      <c r="J9" s="116"/>
      <c r="K9" s="117" t="s">
        <v>245</v>
      </c>
      <c r="L9" s="116"/>
      <c r="M9" s="117" t="s">
        <v>247</v>
      </c>
      <c r="N9" s="267"/>
      <c r="O9" s="268"/>
      <c r="P9" s="117" t="s">
        <v>244</v>
      </c>
      <c r="Q9" s="116"/>
      <c r="R9" s="117" t="s">
        <v>245</v>
      </c>
      <c r="S9" s="116"/>
      <c r="T9" s="117" t="s">
        <v>247</v>
      </c>
      <c r="U9" s="118"/>
      <c r="V9" s="116"/>
      <c r="W9" s="117" t="s">
        <v>244</v>
      </c>
      <c r="X9" s="116"/>
      <c r="Y9" s="117" t="s">
        <v>245</v>
      </c>
      <c r="Z9" s="116"/>
      <c r="AA9" s="117" t="s">
        <v>247</v>
      </c>
    </row>
    <row r="10" spans="1:27" ht="15" customHeight="1" x14ac:dyDescent="0.2">
      <c r="A10" s="269" t="s">
        <v>46</v>
      </c>
      <c r="B10" s="110"/>
      <c r="C10" s="110"/>
      <c r="D10" s="110"/>
      <c r="E10" s="110"/>
      <c r="F10" s="110"/>
      <c r="G10" s="131"/>
      <c r="H10" s="110"/>
      <c r="I10" s="110"/>
      <c r="J10" s="110"/>
      <c r="K10" s="110"/>
      <c r="L10" s="110"/>
      <c r="M10" s="110"/>
      <c r="N10" s="131"/>
      <c r="O10" s="110"/>
      <c r="P10" s="110"/>
      <c r="Q10" s="110"/>
      <c r="R10" s="110"/>
      <c r="S10" s="110"/>
      <c r="T10" s="110"/>
      <c r="U10" s="131"/>
      <c r="V10" s="110"/>
      <c r="W10" s="110"/>
      <c r="X10" s="110"/>
      <c r="Y10" s="110"/>
      <c r="Z10" s="110"/>
      <c r="AA10" s="110"/>
    </row>
    <row r="11" spans="1:27" ht="15" customHeight="1" x14ac:dyDescent="0.2">
      <c r="A11" s="263" t="s">
        <v>47</v>
      </c>
      <c r="B11" s="270">
        <v>12764</v>
      </c>
      <c r="C11" s="271"/>
      <c r="D11" s="270">
        <v>57</v>
      </c>
      <c r="E11" s="271"/>
      <c r="F11" s="272">
        <v>1.7999999999999999E-2</v>
      </c>
      <c r="G11" s="273"/>
      <c r="H11" s="271"/>
      <c r="I11" s="270">
        <v>8562</v>
      </c>
      <c r="J11" s="274"/>
      <c r="K11" s="270">
        <v>22</v>
      </c>
      <c r="L11" s="271"/>
      <c r="M11" s="272">
        <v>1.03E-2</v>
      </c>
      <c r="N11" s="275"/>
      <c r="O11" s="108"/>
      <c r="P11" s="270">
        <v>14912</v>
      </c>
      <c r="Q11" s="271"/>
      <c r="R11" s="270">
        <v>123</v>
      </c>
      <c r="S11" s="271"/>
      <c r="T11" s="272">
        <v>1.6500000000000001E-2</v>
      </c>
      <c r="U11" s="273"/>
      <c r="V11" s="271"/>
      <c r="W11" s="270">
        <v>8803</v>
      </c>
      <c r="X11" s="271"/>
      <c r="Y11" s="270">
        <v>39</v>
      </c>
      <c r="Z11" s="271"/>
      <c r="AA11" s="272">
        <v>8.8999999999999999E-3</v>
      </c>
    </row>
    <row r="12" spans="1:27" ht="15" customHeight="1" x14ac:dyDescent="0.2">
      <c r="A12" s="11" t="s">
        <v>48</v>
      </c>
      <c r="B12" s="109">
        <v>11825</v>
      </c>
      <c r="C12" s="110"/>
      <c r="D12" s="109">
        <v>50</v>
      </c>
      <c r="E12" s="110"/>
      <c r="F12" s="111">
        <v>1.6799999999999999E-2</v>
      </c>
      <c r="G12" s="131"/>
      <c r="H12" s="110"/>
      <c r="I12" s="109">
        <v>19703</v>
      </c>
      <c r="J12" s="276"/>
      <c r="K12" s="109">
        <v>41</v>
      </c>
      <c r="L12" s="110"/>
      <c r="M12" s="111">
        <v>8.3000000000000001E-3</v>
      </c>
      <c r="N12" s="277"/>
      <c r="O12" s="111"/>
      <c r="P12" s="109">
        <v>12891</v>
      </c>
      <c r="Q12" s="110"/>
      <c r="R12" s="109">
        <v>98</v>
      </c>
      <c r="S12" s="110"/>
      <c r="T12" s="111">
        <v>1.5100000000000001E-2</v>
      </c>
      <c r="U12" s="131"/>
      <c r="V12" s="110"/>
      <c r="W12" s="109">
        <v>20755</v>
      </c>
      <c r="X12" s="110"/>
      <c r="Y12" s="109">
        <v>76</v>
      </c>
      <c r="Z12" s="110"/>
      <c r="AA12" s="111">
        <v>7.4000000000000003E-3</v>
      </c>
    </row>
    <row r="13" spans="1:27" ht="15" customHeight="1" x14ac:dyDescent="0.2">
      <c r="A13" s="263" t="s">
        <v>49</v>
      </c>
      <c r="B13" s="278">
        <v>378</v>
      </c>
      <c r="C13" s="271"/>
      <c r="D13" s="278">
        <v>2</v>
      </c>
      <c r="E13" s="271"/>
      <c r="F13" s="272">
        <v>1.5800000000000002E-2</v>
      </c>
      <c r="G13" s="273"/>
      <c r="H13" s="271"/>
      <c r="I13" s="278">
        <v>435</v>
      </c>
      <c r="J13" s="279"/>
      <c r="K13" s="278">
        <v>1</v>
      </c>
      <c r="L13" s="271"/>
      <c r="M13" s="272">
        <v>6.7999999999999996E-3</v>
      </c>
      <c r="N13" s="275"/>
      <c r="O13" s="108"/>
      <c r="P13" s="278">
        <v>333</v>
      </c>
      <c r="Q13" s="271"/>
      <c r="R13" s="278">
        <v>3</v>
      </c>
      <c r="S13" s="271"/>
      <c r="T13" s="272">
        <v>1.47E-2</v>
      </c>
      <c r="U13" s="273"/>
      <c r="V13" s="271"/>
      <c r="W13" s="278">
        <v>412</v>
      </c>
      <c r="X13" s="271"/>
      <c r="Y13" s="278">
        <v>1</v>
      </c>
      <c r="Z13" s="271"/>
      <c r="AA13" s="272">
        <v>6.1999999999999998E-3</v>
      </c>
    </row>
    <row r="14" spans="1:27" ht="15" customHeight="1" x14ac:dyDescent="0.2">
      <c r="A14" s="11" t="s">
        <v>50</v>
      </c>
      <c r="B14" s="109">
        <v>19775</v>
      </c>
      <c r="C14" s="110"/>
      <c r="D14" s="109">
        <v>204</v>
      </c>
      <c r="E14" s="110"/>
      <c r="F14" s="111">
        <v>4.0899999999999999E-2</v>
      </c>
      <c r="G14" s="131"/>
      <c r="H14" s="110"/>
      <c r="I14" s="109">
        <v>15827</v>
      </c>
      <c r="J14" s="276"/>
      <c r="K14" s="109">
        <v>138</v>
      </c>
      <c r="L14" s="110"/>
      <c r="M14" s="111">
        <v>3.5000000000000003E-2</v>
      </c>
      <c r="N14" s="277"/>
      <c r="O14" s="111"/>
      <c r="P14" s="109">
        <v>19326</v>
      </c>
      <c r="Q14" s="110"/>
      <c r="R14" s="109">
        <v>383</v>
      </c>
      <c r="S14" s="110"/>
      <c r="T14" s="111">
        <v>3.95E-2</v>
      </c>
      <c r="U14" s="131"/>
      <c r="V14" s="110"/>
      <c r="W14" s="109">
        <v>15537</v>
      </c>
      <c r="X14" s="110"/>
      <c r="Y14" s="109">
        <v>264</v>
      </c>
      <c r="Z14" s="110"/>
      <c r="AA14" s="111">
        <v>3.4299999999999997E-2</v>
      </c>
    </row>
    <row r="15" spans="1:27" ht="15" customHeight="1" x14ac:dyDescent="0.2">
      <c r="A15" s="263" t="s">
        <v>246</v>
      </c>
      <c r="B15" s="278">
        <v>52682</v>
      </c>
      <c r="C15" s="271"/>
      <c r="D15" s="278">
        <v>291</v>
      </c>
      <c r="E15" s="271"/>
      <c r="F15" s="272">
        <v>2.1899999999999999E-2</v>
      </c>
      <c r="G15" s="273"/>
      <c r="H15" s="271"/>
      <c r="I15" s="278">
        <v>48154</v>
      </c>
      <c r="J15" s="279"/>
      <c r="K15" s="278">
        <v>177</v>
      </c>
      <c r="L15" s="271"/>
      <c r="M15" s="272">
        <v>1.47E-2</v>
      </c>
      <c r="N15" s="275"/>
      <c r="O15" s="108"/>
      <c r="P15" s="278">
        <v>51533</v>
      </c>
      <c r="Q15" s="271"/>
      <c r="R15" s="278">
        <v>531</v>
      </c>
      <c r="S15" s="271"/>
      <c r="T15" s="272">
        <v>2.06E-2</v>
      </c>
      <c r="U15" s="273"/>
      <c r="V15" s="271"/>
      <c r="W15" s="278">
        <v>59728</v>
      </c>
      <c r="X15" s="271"/>
      <c r="Y15" s="278">
        <v>428</v>
      </c>
      <c r="Z15" s="271"/>
      <c r="AA15" s="272">
        <v>1.4500000000000001E-2</v>
      </c>
    </row>
    <row r="16" spans="1:27" ht="15" customHeight="1" x14ac:dyDescent="0.2">
      <c r="A16" s="11" t="s">
        <v>51</v>
      </c>
      <c r="B16" s="109">
        <v>129825</v>
      </c>
      <c r="C16" s="280"/>
      <c r="D16" s="109">
        <v>812</v>
      </c>
      <c r="E16" s="280"/>
      <c r="F16" s="111">
        <v>2.4899999999999999E-2</v>
      </c>
      <c r="G16" s="131"/>
      <c r="H16" s="110"/>
      <c r="I16" s="109">
        <v>107378</v>
      </c>
      <c r="J16" s="109"/>
      <c r="K16" s="109">
        <v>600</v>
      </c>
      <c r="L16" s="280"/>
      <c r="M16" s="111">
        <v>2.24E-2</v>
      </c>
      <c r="N16" s="277"/>
      <c r="O16" s="111"/>
      <c r="P16" s="109">
        <v>125641</v>
      </c>
      <c r="Q16" s="280"/>
      <c r="R16" s="109">
        <v>1533</v>
      </c>
      <c r="S16" s="280"/>
      <c r="T16" s="111">
        <v>2.4400000000000002E-2</v>
      </c>
      <c r="U16" s="131"/>
      <c r="V16" s="110"/>
      <c r="W16" s="109">
        <v>95439</v>
      </c>
      <c r="X16" s="280"/>
      <c r="Y16" s="109">
        <v>1085</v>
      </c>
      <c r="Z16" s="280"/>
      <c r="AA16" s="111">
        <v>2.29E-2</v>
      </c>
    </row>
    <row r="17" spans="1:27" ht="15" customHeight="1" x14ac:dyDescent="0.2">
      <c r="A17" s="263" t="s">
        <v>52</v>
      </c>
      <c r="B17" s="278">
        <v>16530</v>
      </c>
      <c r="C17" s="271"/>
      <c r="D17" s="278">
        <v>138</v>
      </c>
      <c r="E17" s="271"/>
      <c r="F17" s="272">
        <v>3.32E-2</v>
      </c>
      <c r="G17" s="273"/>
      <c r="H17" s="271"/>
      <c r="I17" s="278">
        <v>15701</v>
      </c>
      <c r="J17" s="279"/>
      <c r="K17" s="278">
        <v>115</v>
      </c>
      <c r="L17" s="271"/>
      <c r="M17" s="281">
        <v>2.9399999999999999E-2</v>
      </c>
      <c r="N17" s="275"/>
      <c r="O17" s="108"/>
      <c r="P17" s="278">
        <v>16493</v>
      </c>
      <c r="Q17" s="271"/>
      <c r="R17" s="278">
        <v>268</v>
      </c>
      <c r="S17" s="271"/>
      <c r="T17" s="272">
        <v>3.2500000000000001E-2</v>
      </c>
      <c r="U17" s="273"/>
      <c r="V17" s="271"/>
      <c r="W17" s="278">
        <v>15615</v>
      </c>
      <c r="X17" s="271"/>
      <c r="Y17" s="278">
        <v>225</v>
      </c>
      <c r="Z17" s="271"/>
      <c r="AA17" s="272">
        <v>2.9100000000000001E-2</v>
      </c>
    </row>
    <row r="18" spans="1:27" ht="15" customHeight="1" x14ac:dyDescent="0.2">
      <c r="A18" s="107" t="s">
        <v>146</v>
      </c>
      <c r="B18" s="282">
        <f>SUM(B11:B17)</f>
        <v>243779</v>
      </c>
      <c r="C18" s="264"/>
      <c r="D18" s="282">
        <f>SUM(D11:D17)</f>
        <v>1554</v>
      </c>
      <c r="E18" s="264"/>
      <c r="F18" s="283">
        <v>2.5399999999999999E-2</v>
      </c>
      <c r="G18" s="284"/>
      <c r="H18" s="264"/>
      <c r="I18" s="282">
        <f>SUM(I11:I17)</f>
        <v>215760</v>
      </c>
      <c r="J18" s="285"/>
      <c r="K18" s="282">
        <f>SUM(K11:K17)</f>
        <v>1094</v>
      </c>
      <c r="L18" s="264"/>
      <c r="M18" s="283">
        <v>2.0299999999999999E-2</v>
      </c>
      <c r="N18" s="277"/>
      <c r="O18" s="111"/>
      <c r="P18" s="282">
        <f>SUM(P11:P17)</f>
        <v>241129</v>
      </c>
      <c r="Q18" s="264"/>
      <c r="R18" s="282">
        <f>SUM(R11:R17)</f>
        <v>2939</v>
      </c>
      <c r="S18" s="264"/>
      <c r="T18" s="283">
        <v>2.4299999999999999E-2</v>
      </c>
      <c r="U18" s="284"/>
      <c r="V18" s="264"/>
      <c r="W18" s="282">
        <f>SUM(W11:W17)</f>
        <v>216289</v>
      </c>
      <c r="X18" s="264"/>
      <c r="Y18" s="282">
        <f>SUM(Y11:Y17)</f>
        <v>2118</v>
      </c>
      <c r="Z18" s="264"/>
      <c r="AA18" s="283">
        <v>1.9699999999999999E-2</v>
      </c>
    </row>
    <row r="19" spans="1:27" ht="15" customHeight="1" x14ac:dyDescent="0.2">
      <c r="A19" s="263" t="s">
        <v>53</v>
      </c>
      <c r="B19" s="279"/>
      <c r="C19" s="271"/>
      <c r="D19" s="278">
        <v>36</v>
      </c>
      <c r="E19" s="271"/>
      <c r="F19" s="286"/>
      <c r="G19" s="273"/>
      <c r="H19" s="271"/>
      <c r="I19" s="279"/>
      <c r="J19" s="279"/>
      <c r="K19" s="278">
        <v>33</v>
      </c>
      <c r="L19" s="271"/>
      <c r="M19" s="286"/>
      <c r="N19" s="287"/>
      <c r="O19" s="288"/>
      <c r="P19" s="289"/>
      <c r="Q19" s="289"/>
      <c r="R19" s="290">
        <v>72</v>
      </c>
      <c r="S19" s="289"/>
      <c r="T19" s="291"/>
      <c r="U19" s="292"/>
      <c r="V19" s="289"/>
      <c r="W19" s="289"/>
      <c r="X19" s="289"/>
      <c r="Y19" s="290">
        <v>64</v>
      </c>
      <c r="Z19" s="289"/>
      <c r="AA19" s="291"/>
    </row>
    <row r="20" spans="1:27" ht="15" customHeight="1" x14ac:dyDescent="0.2">
      <c r="A20" s="107" t="s">
        <v>54</v>
      </c>
      <c r="B20" s="293">
        <f>+B18+B19</f>
        <v>243779</v>
      </c>
      <c r="C20" s="294"/>
      <c r="D20" s="293">
        <f>+D18+D19</f>
        <v>1590</v>
      </c>
      <c r="E20" s="294"/>
      <c r="F20" s="295">
        <v>2.5999999999999999E-2</v>
      </c>
      <c r="G20" s="296"/>
      <c r="H20" s="294"/>
      <c r="I20" s="293">
        <f>+I18+I19</f>
        <v>215760</v>
      </c>
      <c r="J20" s="297"/>
      <c r="K20" s="293">
        <f>+K18+K19</f>
        <v>1127</v>
      </c>
      <c r="L20" s="294"/>
      <c r="M20" s="295">
        <v>2.1000000000000001E-2</v>
      </c>
      <c r="N20" s="277"/>
      <c r="O20" s="111"/>
      <c r="P20" s="298">
        <f>+P18+P19</f>
        <v>241129</v>
      </c>
      <c r="Q20" s="146"/>
      <c r="R20" s="298">
        <f>+R18+R19</f>
        <v>3011</v>
      </c>
      <c r="S20" s="146"/>
      <c r="T20" s="299">
        <v>2.4899999999999999E-2</v>
      </c>
      <c r="U20" s="150"/>
      <c r="V20" s="146"/>
      <c r="W20" s="298">
        <f>+W18+W19</f>
        <v>216289</v>
      </c>
      <c r="X20" s="146"/>
      <c r="Y20" s="298">
        <f>+Y18+Y19</f>
        <v>2182</v>
      </c>
      <c r="Z20" s="146"/>
      <c r="AA20" s="299">
        <v>2.0299999999999999E-2</v>
      </c>
    </row>
    <row r="21" spans="1:27" ht="15" customHeight="1" x14ac:dyDescent="0.2">
      <c r="A21" s="300" t="s">
        <v>55</v>
      </c>
      <c r="B21" s="279"/>
      <c r="C21" s="271"/>
      <c r="D21" s="271"/>
      <c r="E21" s="271"/>
      <c r="F21" s="286"/>
      <c r="G21" s="273"/>
      <c r="H21" s="271"/>
      <c r="I21" s="279"/>
      <c r="J21" s="279"/>
      <c r="K21" s="279"/>
      <c r="L21" s="271"/>
      <c r="M21" s="286"/>
      <c r="N21" s="287"/>
      <c r="O21" s="288"/>
      <c r="P21" s="271"/>
      <c r="Q21" s="271"/>
      <c r="R21" s="271"/>
      <c r="S21" s="271"/>
      <c r="T21" s="286"/>
      <c r="U21" s="273"/>
      <c r="V21" s="271"/>
      <c r="W21" s="271"/>
      <c r="X21" s="271"/>
      <c r="Y21" s="271"/>
      <c r="Z21" s="271"/>
      <c r="AA21" s="286"/>
    </row>
    <row r="22" spans="1:27" ht="15" customHeight="1" x14ac:dyDescent="0.2">
      <c r="A22" s="11" t="s">
        <v>56</v>
      </c>
      <c r="B22" s="113">
        <v>193029</v>
      </c>
      <c r="C22" s="110"/>
      <c r="D22" s="113">
        <v>117</v>
      </c>
      <c r="E22" s="110"/>
      <c r="F22" s="111">
        <v>2.3999999999999998E-3</v>
      </c>
      <c r="G22" s="131"/>
      <c r="H22" s="110"/>
      <c r="I22" s="113">
        <v>163711</v>
      </c>
      <c r="J22" s="276"/>
      <c r="K22" s="113">
        <v>30</v>
      </c>
      <c r="L22" s="110"/>
      <c r="M22" s="111">
        <v>6.9999999999999999E-4</v>
      </c>
      <c r="N22" s="277"/>
      <c r="O22" s="111"/>
      <c r="P22" s="113">
        <v>185052</v>
      </c>
      <c r="Q22" s="110"/>
      <c r="R22" s="113">
        <v>181</v>
      </c>
      <c r="S22" s="110"/>
      <c r="T22" s="111">
        <v>2E-3</v>
      </c>
      <c r="U22" s="131"/>
      <c r="V22" s="110"/>
      <c r="W22" s="113">
        <v>163696</v>
      </c>
      <c r="X22" s="110"/>
      <c r="Y22" s="113">
        <v>49</v>
      </c>
      <c r="Z22" s="110"/>
      <c r="AA22" s="111">
        <v>5.9999999999999995E-4</v>
      </c>
    </row>
    <row r="23" spans="1:27" ht="15" customHeight="1" x14ac:dyDescent="0.2">
      <c r="A23" s="263" t="s">
        <v>57</v>
      </c>
      <c r="B23" s="278">
        <v>21729</v>
      </c>
      <c r="C23" s="271"/>
      <c r="D23" s="278">
        <v>14</v>
      </c>
      <c r="E23" s="271"/>
      <c r="F23" s="272">
        <v>2.5999999999999999E-3</v>
      </c>
      <c r="G23" s="273"/>
      <c r="H23" s="271"/>
      <c r="I23" s="278">
        <v>26125</v>
      </c>
      <c r="J23" s="279"/>
      <c r="K23" s="278">
        <v>3</v>
      </c>
      <c r="L23" s="271"/>
      <c r="M23" s="272">
        <v>5.0000000000000001E-4</v>
      </c>
      <c r="N23" s="275"/>
      <c r="O23" s="108"/>
      <c r="P23" s="278">
        <v>22097</v>
      </c>
      <c r="Q23" s="271"/>
      <c r="R23" s="278">
        <v>21</v>
      </c>
      <c r="S23" s="271"/>
      <c r="T23" s="272">
        <v>2E-3</v>
      </c>
      <c r="U23" s="273"/>
      <c r="V23" s="271"/>
      <c r="W23" s="278">
        <v>26892</v>
      </c>
      <c r="X23" s="271"/>
      <c r="Y23" s="278">
        <v>5</v>
      </c>
      <c r="Z23" s="271"/>
      <c r="AA23" s="272">
        <v>4.0000000000000002E-4</v>
      </c>
    </row>
    <row r="24" spans="1:27" ht="15" customHeight="1" x14ac:dyDescent="0.2">
      <c r="A24" s="11" t="s">
        <v>58</v>
      </c>
      <c r="B24" s="109">
        <v>1429</v>
      </c>
      <c r="C24" s="110"/>
      <c r="D24" s="109">
        <v>7</v>
      </c>
      <c r="E24" s="110"/>
      <c r="F24" s="111">
        <v>1.9400000000000001E-2</v>
      </c>
      <c r="G24" s="131"/>
      <c r="H24" s="110"/>
      <c r="I24" s="109">
        <v>1393</v>
      </c>
      <c r="J24" s="276"/>
      <c r="K24" s="109">
        <v>3</v>
      </c>
      <c r="L24" s="110"/>
      <c r="M24" s="111">
        <v>8.6E-3</v>
      </c>
      <c r="N24" s="277"/>
      <c r="O24" s="111"/>
      <c r="P24" s="109">
        <v>6770</v>
      </c>
      <c r="Q24" s="110"/>
      <c r="R24" s="109">
        <v>54</v>
      </c>
      <c r="S24" s="110"/>
      <c r="T24" s="111">
        <v>1.5900000000000001E-2</v>
      </c>
      <c r="U24" s="131"/>
      <c r="V24" s="110"/>
      <c r="W24" s="109">
        <v>1363</v>
      </c>
      <c r="X24" s="110"/>
      <c r="Y24" s="109">
        <v>5</v>
      </c>
      <c r="Z24" s="110"/>
      <c r="AA24" s="111">
        <v>7.4000000000000003E-3</v>
      </c>
    </row>
    <row r="25" spans="1:27" ht="15" customHeight="1" x14ac:dyDescent="0.2">
      <c r="A25" s="263" t="s">
        <v>59</v>
      </c>
      <c r="B25" s="278">
        <v>4961</v>
      </c>
      <c r="C25" s="271"/>
      <c r="D25" s="278">
        <v>43</v>
      </c>
      <c r="E25" s="271"/>
      <c r="F25" s="272">
        <v>3.4700000000000002E-2</v>
      </c>
      <c r="G25" s="273"/>
      <c r="H25" s="271"/>
      <c r="I25" s="278">
        <v>3518</v>
      </c>
      <c r="J25" s="279"/>
      <c r="K25" s="278">
        <v>31</v>
      </c>
      <c r="L25" s="271"/>
      <c r="M25" s="272">
        <v>3.5299999999999998E-2</v>
      </c>
      <c r="N25" s="275"/>
      <c r="O25" s="108"/>
      <c r="P25" s="278">
        <v>4678</v>
      </c>
      <c r="Q25" s="271"/>
      <c r="R25" s="278">
        <v>80</v>
      </c>
      <c r="S25" s="271"/>
      <c r="T25" s="272">
        <v>3.4200000000000001E-2</v>
      </c>
      <c r="U25" s="273"/>
      <c r="V25" s="271"/>
      <c r="W25" s="278">
        <v>3305</v>
      </c>
      <c r="X25" s="271"/>
      <c r="Y25" s="278">
        <v>59</v>
      </c>
      <c r="Z25" s="271"/>
      <c r="AA25" s="272">
        <v>3.5999999999999997E-2</v>
      </c>
    </row>
    <row r="26" spans="1:27" ht="15" customHeight="1" x14ac:dyDescent="0.2">
      <c r="A26" s="107" t="s">
        <v>147</v>
      </c>
      <c r="B26" s="282">
        <f>SUM(B22:B25)</f>
        <v>221148</v>
      </c>
      <c r="C26" s="264"/>
      <c r="D26" s="282">
        <f>SUM(D22:D25)</f>
        <v>181</v>
      </c>
      <c r="E26" s="264"/>
      <c r="F26" s="283">
        <v>3.3E-3</v>
      </c>
      <c r="G26" s="284"/>
      <c r="H26" s="264"/>
      <c r="I26" s="282">
        <f>SUM(I22:I25)</f>
        <v>194747</v>
      </c>
      <c r="J26" s="285"/>
      <c r="K26" s="282">
        <f>SUM(K22:K25)</f>
        <v>67</v>
      </c>
      <c r="L26" s="264"/>
      <c r="M26" s="283">
        <v>1.4E-3</v>
      </c>
      <c r="N26" s="277"/>
      <c r="O26" s="111"/>
      <c r="P26" s="282">
        <f>SUM(P22:P25)</f>
        <v>218597</v>
      </c>
      <c r="Q26" s="264"/>
      <c r="R26" s="282">
        <f>SUM(R22:R25)</f>
        <v>336</v>
      </c>
      <c r="S26" s="264"/>
      <c r="T26" s="283">
        <v>3.0999999999999999E-3</v>
      </c>
      <c r="U26" s="284"/>
      <c r="V26" s="264"/>
      <c r="W26" s="282">
        <f>SUM(W22:W25)</f>
        <v>195256</v>
      </c>
      <c r="X26" s="264"/>
      <c r="Y26" s="282">
        <f>SUM(Y22:Y25)</f>
        <v>118</v>
      </c>
      <c r="Z26" s="264"/>
      <c r="AA26" s="283">
        <v>1.1999999999999999E-3</v>
      </c>
    </row>
    <row r="27" spans="1:27" ht="15" customHeight="1" x14ac:dyDescent="0.2">
      <c r="A27" s="263" t="s">
        <v>60</v>
      </c>
      <c r="B27" s="278">
        <f>B20-B26</f>
        <v>22631</v>
      </c>
      <c r="C27" s="271"/>
      <c r="D27" s="278"/>
      <c r="E27" s="271"/>
      <c r="F27" s="286"/>
      <c r="G27" s="273"/>
      <c r="H27" s="271"/>
      <c r="I27" s="278">
        <v>21013</v>
      </c>
      <c r="J27" s="279"/>
      <c r="K27" s="279"/>
      <c r="L27" s="271"/>
      <c r="M27" s="286"/>
      <c r="N27" s="287"/>
      <c r="O27" s="288"/>
      <c r="P27" s="278">
        <f>+P20-P26</f>
        <v>22532</v>
      </c>
      <c r="Q27" s="271"/>
      <c r="R27" s="278"/>
      <c r="S27" s="271"/>
      <c r="T27" s="286"/>
      <c r="U27" s="273"/>
      <c r="V27" s="271"/>
      <c r="W27" s="278">
        <v>21033</v>
      </c>
      <c r="X27" s="271"/>
      <c r="Y27" s="271"/>
      <c r="Z27" s="271"/>
      <c r="AA27" s="286"/>
    </row>
    <row r="28" spans="1:27" ht="15" customHeight="1" x14ac:dyDescent="0.2">
      <c r="A28" s="11" t="s">
        <v>61</v>
      </c>
      <c r="B28" s="276"/>
      <c r="C28" s="110"/>
      <c r="D28" s="109">
        <v>2</v>
      </c>
      <c r="E28" s="110"/>
      <c r="F28" s="112"/>
      <c r="G28" s="131"/>
      <c r="H28" s="110"/>
      <c r="I28" s="276"/>
      <c r="J28" s="276"/>
      <c r="K28" s="109">
        <v>7</v>
      </c>
      <c r="L28" s="110"/>
      <c r="M28" s="112"/>
      <c r="N28" s="301"/>
      <c r="O28" s="112"/>
      <c r="P28" s="109"/>
      <c r="Q28" s="110"/>
      <c r="R28" s="109">
        <v>5</v>
      </c>
      <c r="S28" s="110"/>
      <c r="T28" s="112"/>
      <c r="U28" s="131"/>
      <c r="V28" s="110"/>
      <c r="W28" s="110"/>
      <c r="X28" s="110"/>
      <c r="Y28" s="109">
        <v>11</v>
      </c>
      <c r="Z28" s="110"/>
      <c r="AA28" s="112"/>
    </row>
    <row r="29" spans="1:27" ht="15" customHeight="1" x14ac:dyDescent="0.2">
      <c r="A29" s="302" t="s">
        <v>62</v>
      </c>
      <c r="B29" s="303">
        <f>+B27+B26</f>
        <v>243779</v>
      </c>
      <c r="C29" s="304"/>
      <c r="D29" s="303">
        <f>+D26+D28</f>
        <v>183</v>
      </c>
      <c r="E29" s="304"/>
      <c r="F29" s="305">
        <v>3.0000000000000001E-3</v>
      </c>
      <c r="G29" s="306"/>
      <c r="H29" s="304"/>
      <c r="I29" s="303">
        <f>+I26+I27</f>
        <v>215760</v>
      </c>
      <c r="J29" s="307"/>
      <c r="K29" s="303">
        <v>74</v>
      </c>
      <c r="L29" s="304"/>
      <c r="M29" s="305">
        <v>1.4E-3</v>
      </c>
      <c r="N29" s="275"/>
      <c r="O29" s="108"/>
      <c r="P29" s="303">
        <f>+P27+P26</f>
        <v>241129</v>
      </c>
      <c r="Q29" s="304"/>
      <c r="R29" s="303">
        <f>+R26+R28</f>
        <v>341</v>
      </c>
      <c r="S29" s="304"/>
      <c r="T29" s="305">
        <v>2.8E-3</v>
      </c>
      <c r="U29" s="306"/>
      <c r="V29" s="304"/>
      <c r="W29" s="303">
        <v>216289</v>
      </c>
      <c r="X29" s="304"/>
      <c r="Y29" s="303">
        <v>129</v>
      </c>
      <c r="Z29" s="304"/>
      <c r="AA29" s="305">
        <v>1.1999999999999999E-3</v>
      </c>
    </row>
    <row r="30" spans="1:27" ht="15" customHeight="1" x14ac:dyDescent="0.2">
      <c r="A30" s="308" t="s">
        <v>63</v>
      </c>
      <c r="B30" s="309"/>
      <c r="C30" s="310"/>
      <c r="D30" s="309">
        <f>+D20-D29</f>
        <v>1407</v>
      </c>
      <c r="E30" s="310"/>
      <c r="F30" s="311">
        <v>2.3E-2</v>
      </c>
      <c r="G30" s="312"/>
      <c r="H30" s="313"/>
      <c r="I30" s="314"/>
      <c r="J30" s="315"/>
      <c r="K30" s="309">
        <f>+K20-K29</f>
        <v>1053</v>
      </c>
      <c r="L30" s="310"/>
      <c r="M30" s="311">
        <v>1.9599999999999999E-2</v>
      </c>
      <c r="N30" s="316"/>
      <c r="O30" s="317"/>
      <c r="P30" s="148"/>
      <c r="Q30" s="147"/>
      <c r="R30" s="148">
        <f>+R20-R29</f>
        <v>2670</v>
      </c>
      <c r="S30" s="147"/>
      <c r="T30" s="318">
        <f>+T20-T29</f>
        <v>2.2099999999999998E-2</v>
      </c>
      <c r="U30" s="150"/>
      <c r="V30" s="146"/>
      <c r="W30" s="146"/>
      <c r="X30" s="147"/>
      <c r="Y30" s="148">
        <f>+Y20-Y29</f>
        <v>2053</v>
      </c>
      <c r="Z30" s="147"/>
      <c r="AA30" s="318">
        <v>1.9099999999999999E-2</v>
      </c>
    </row>
    <row r="31" spans="1:27" ht="15" customHeight="1" x14ac:dyDescent="0.2">
      <c r="A31" s="372" t="s">
        <v>225</v>
      </c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</row>
    <row r="32" spans="1:27" x14ac:dyDescent="0.2">
      <c r="A32" s="5"/>
    </row>
  </sheetData>
  <mergeCells count="11">
    <mergeCell ref="A2:AA2"/>
    <mergeCell ref="A3:AA3"/>
    <mergeCell ref="A4:AA4"/>
    <mergeCell ref="A5:AA5"/>
    <mergeCell ref="A31:AA31"/>
    <mergeCell ref="P7:AA7"/>
    <mergeCell ref="B8:F8"/>
    <mergeCell ref="I8:M8"/>
    <mergeCell ref="P8:T8"/>
    <mergeCell ref="W8:AA8"/>
    <mergeCell ref="B7:M7"/>
  </mergeCells>
  <pageMargins left="0" right="0" top="0" bottom="0" header="0.3" footer="0.3"/>
  <pageSetup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workbookViewId="0">
      <selection activeCell="A31" sqref="A31"/>
    </sheetView>
  </sheetViews>
  <sheetFormatPr defaultColWidth="21.5" defaultRowHeight="12.75" x14ac:dyDescent="0.2"/>
  <cols>
    <col min="1" max="1" width="50.6640625" customWidth="1"/>
    <col min="2" max="2" width="0.83203125" customWidth="1"/>
    <col min="3" max="3" width="11.6640625" bestFit="1" customWidth="1"/>
    <col min="4" max="4" width="0.83203125" customWidth="1"/>
    <col min="5" max="5" width="9" customWidth="1"/>
    <col min="6" max="6" width="0.83203125" customWidth="1"/>
    <col min="7" max="7" width="9.6640625" customWidth="1"/>
    <col min="8" max="9" width="0.83203125" customWidth="1"/>
    <col min="10" max="10" width="11.6640625" bestFit="1" customWidth="1"/>
    <col min="11" max="11" width="0.83203125" customWidth="1"/>
    <col min="12" max="12" width="10" customWidth="1"/>
    <col min="13" max="13" width="0.83203125" customWidth="1"/>
    <col min="14" max="14" width="10" customWidth="1"/>
    <col min="15" max="16" width="0.83203125" customWidth="1"/>
    <col min="17" max="17" width="11.6640625" bestFit="1" customWidth="1"/>
    <col min="18" max="18" width="0.83203125" customWidth="1"/>
    <col min="19" max="19" width="9.83203125" bestFit="1" customWidth="1"/>
    <col min="20" max="20" width="1.1640625" customWidth="1"/>
    <col min="21" max="21" width="9.6640625" customWidth="1"/>
    <col min="22" max="23" width="0.83203125" customWidth="1"/>
    <col min="24" max="24" width="11.6640625" bestFit="1" customWidth="1"/>
    <col min="25" max="25" width="0.83203125" customWidth="1"/>
    <col min="26" max="26" width="9.83203125" bestFit="1" customWidth="1"/>
    <col min="27" max="27" width="0.83203125" customWidth="1"/>
    <col min="28" max="28" width="9.6640625" customWidth="1"/>
  </cols>
  <sheetData>
    <row r="1" spans="1:28" ht="1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8.75" x14ac:dyDescent="0.3">
      <c r="A2" s="371" t="s">
        <v>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</row>
    <row r="3" spans="1:28" ht="15.75" x14ac:dyDescent="0.25">
      <c r="A3" s="353" t="s">
        <v>64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</row>
    <row r="4" spans="1:28" x14ac:dyDescent="0.2">
      <c r="A4" s="355" t="s">
        <v>45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</row>
    <row r="5" spans="1:28" x14ac:dyDescent="0.2">
      <c r="A5" s="355" t="s">
        <v>8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</row>
    <row r="6" spans="1:28" ht="1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4.1" customHeight="1" x14ac:dyDescent="0.2">
      <c r="A7" s="114"/>
      <c r="B7" s="114"/>
      <c r="C7" s="373" t="s">
        <v>0</v>
      </c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114"/>
      <c r="P7" s="114"/>
      <c r="Q7" s="381" t="s">
        <v>1</v>
      </c>
      <c r="R7" s="374"/>
      <c r="S7" s="375"/>
      <c r="T7" s="375"/>
      <c r="U7" s="375"/>
      <c r="V7" s="375"/>
      <c r="W7" s="382"/>
      <c r="X7" s="375"/>
      <c r="Y7" s="375"/>
      <c r="Z7" s="375"/>
      <c r="AA7" s="375"/>
      <c r="AB7" s="375"/>
    </row>
    <row r="8" spans="1:28" ht="14.1" customHeight="1" x14ac:dyDescent="0.2">
      <c r="A8" s="110"/>
      <c r="B8" s="110"/>
      <c r="C8" s="380" t="s">
        <v>2</v>
      </c>
      <c r="D8" s="379"/>
      <c r="E8" s="379"/>
      <c r="F8" s="379"/>
      <c r="G8" s="379"/>
      <c r="H8" s="110"/>
      <c r="I8" s="110"/>
      <c r="J8" s="380" t="s">
        <v>3</v>
      </c>
      <c r="K8" s="379"/>
      <c r="L8" s="379"/>
      <c r="M8" s="379"/>
      <c r="N8" s="379"/>
      <c r="O8" s="110"/>
      <c r="P8" s="110"/>
      <c r="Q8" s="380" t="s">
        <v>2</v>
      </c>
      <c r="R8" s="379"/>
      <c r="S8" s="379"/>
      <c r="T8" s="379"/>
      <c r="U8" s="379"/>
      <c r="V8" s="110"/>
      <c r="W8" s="110"/>
      <c r="X8" s="380" t="s">
        <v>3</v>
      </c>
      <c r="Y8" s="379"/>
      <c r="Z8" s="379"/>
      <c r="AA8" s="379"/>
      <c r="AB8" s="379"/>
    </row>
    <row r="9" spans="1:28" ht="36" x14ac:dyDescent="0.2">
      <c r="A9" s="115"/>
      <c r="B9" s="116"/>
      <c r="C9" s="117" t="s">
        <v>148</v>
      </c>
      <c r="D9" s="116"/>
      <c r="E9" s="117" t="s">
        <v>65</v>
      </c>
      <c r="F9" s="115"/>
      <c r="G9" s="117" t="s">
        <v>149</v>
      </c>
      <c r="H9" s="118"/>
      <c r="I9" s="116"/>
      <c r="J9" s="117" t="s">
        <v>148</v>
      </c>
      <c r="K9" s="116"/>
      <c r="L9" s="117" t="s">
        <v>65</v>
      </c>
      <c r="M9" s="115"/>
      <c r="N9" s="117" t="s">
        <v>149</v>
      </c>
      <c r="O9" s="118"/>
      <c r="P9" s="116"/>
      <c r="Q9" s="117" t="s">
        <v>148</v>
      </c>
      <c r="R9" s="116"/>
      <c r="S9" s="117" t="s">
        <v>65</v>
      </c>
      <c r="T9" s="115"/>
      <c r="U9" s="117" t="s">
        <v>149</v>
      </c>
      <c r="V9" s="118"/>
      <c r="W9" s="116"/>
      <c r="X9" s="117" t="s">
        <v>148</v>
      </c>
      <c r="Y9" s="116"/>
      <c r="Z9" s="117" t="s">
        <v>65</v>
      </c>
      <c r="AA9" s="115"/>
      <c r="AB9" s="117" t="s">
        <v>149</v>
      </c>
    </row>
    <row r="10" spans="1:28" ht="15" customHeight="1" x14ac:dyDescent="0.2">
      <c r="A10" s="10" t="s">
        <v>66</v>
      </c>
      <c r="B10" s="119"/>
      <c r="C10" s="120">
        <v>139968</v>
      </c>
      <c r="D10" s="119"/>
      <c r="E10" s="121">
        <v>147</v>
      </c>
      <c r="F10" s="119"/>
      <c r="G10" s="122">
        <v>4.1999999999999997E-3</v>
      </c>
      <c r="H10" s="123"/>
      <c r="I10" s="119"/>
      <c r="J10" s="120">
        <v>158974</v>
      </c>
      <c r="K10" s="119"/>
      <c r="L10" s="121">
        <v>224</v>
      </c>
      <c r="M10" s="119"/>
      <c r="N10" s="122">
        <v>5.7000000000000002E-3</v>
      </c>
      <c r="O10" s="123"/>
      <c r="P10" s="119"/>
      <c r="Q10" s="120">
        <v>148165</v>
      </c>
      <c r="R10" s="119"/>
      <c r="S10" s="121">
        <v>329</v>
      </c>
      <c r="T10" s="119"/>
      <c r="U10" s="122">
        <v>4.4999999999999997E-3</v>
      </c>
      <c r="V10" s="123"/>
      <c r="W10" s="119"/>
      <c r="X10" s="124">
        <v>160881</v>
      </c>
      <c r="Y10" s="119"/>
      <c r="Z10" s="121">
        <v>455</v>
      </c>
      <c r="AA10" s="119"/>
      <c r="AB10" s="125">
        <v>5.7000000000000002E-3</v>
      </c>
    </row>
    <row r="11" spans="1:28" ht="15" customHeight="1" x14ac:dyDescent="0.2">
      <c r="A11" s="126" t="s">
        <v>67</v>
      </c>
      <c r="B11" s="115"/>
      <c r="C11" s="115"/>
      <c r="D11" s="115"/>
      <c r="E11" s="127">
        <v>0</v>
      </c>
      <c r="F11" s="115"/>
      <c r="G11" s="128"/>
      <c r="H11" s="129"/>
      <c r="I11" s="115"/>
      <c r="J11" s="115"/>
      <c r="K11" s="115"/>
      <c r="L11" s="127">
        <v>-1</v>
      </c>
      <c r="M11" s="115"/>
      <c r="N11" s="128"/>
      <c r="O11" s="129"/>
      <c r="P11" s="115"/>
      <c r="Q11" s="115"/>
      <c r="R11" s="115"/>
      <c r="S11" s="127">
        <v>0</v>
      </c>
      <c r="T11" s="115"/>
      <c r="U11" s="128"/>
      <c r="V11" s="129"/>
      <c r="W11" s="115"/>
      <c r="X11" s="115"/>
      <c r="Y11" s="115"/>
      <c r="Z11" s="127">
        <v>-9</v>
      </c>
      <c r="AA11" s="115"/>
      <c r="AB11" s="128"/>
    </row>
    <row r="12" spans="1:28" ht="15" customHeight="1" x14ac:dyDescent="0.2">
      <c r="A12" s="10" t="s">
        <v>68</v>
      </c>
      <c r="B12" s="119"/>
      <c r="C12" s="130">
        <v>139968</v>
      </c>
      <c r="D12" s="119"/>
      <c r="E12" s="130">
        <f>SUM(E10:E11)</f>
        <v>147</v>
      </c>
      <c r="F12" s="119"/>
      <c r="G12" s="125">
        <v>4.1999999999999997E-3</v>
      </c>
      <c r="H12" s="123"/>
      <c r="I12" s="119"/>
      <c r="J12" s="130">
        <f>SUM(J10:J11)</f>
        <v>158974</v>
      </c>
      <c r="K12" s="119"/>
      <c r="L12" s="130">
        <f>SUM(L10:L11)</f>
        <v>223</v>
      </c>
      <c r="M12" s="119"/>
      <c r="N12" s="125">
        <v>5.5999999999999999E-3</v>
      </c>
      <c r="O12" s="123"/>
      <c r="P12" s="119"/>
      <c r="Q12" s="130">
        <v>148165</v>
      </c>
      <c r="R12" s="119"/>
      <c r="S12" s="130">
        <v>329</v>
      </c>
      <c r="T12" s="119"/>
      <c r="U12" s="125">
        <v>4.4999999999999997E-3</v>
      </c>
      <c r="V12" s="123"/>
      <c r="W12" s="119"/>
      <c r="X12" s="130">
        <f>SUM(X10:X11)</f>
        <v>160881</v>
      </c>
      <c r="Y12" s="119"/>
      <c r="Z12" s="130">
        <f>SUM(Z10:Z11)</f>
        <v>446</v>
      </c>
      <c r="AA12" s="119"/>
      <c r="AB12" s="125">
        <v>5.5999999999999999E-3</v>
      </c>
    </row>
    <row r="13" spans="1:28" ht="15" customHeight="1" x14ac:dyDescent="0.2">
      <c r="A13" s="11" t="s">
        <v>69</v>
      </c>
      <c r="B13" s="110"/>
      <c r="C13" s="109">
        <v>203179</v>
      </c>
      <c r="D13" s="110"/>
      <c r="E13" s="109">
        <v>65</v>
      </c>
      <c r="F13" s="110"/>
      <c r="G13" s="111">
        <v>1.2999999999999999E-3</v>
      </c>
      <c r="H13" s="131"/>
      <c r="I13" s="110"/>
      <c r="J13" s="109">
        <v>151825</v>
      </c>
      <c r="K13" s="110"/>
      <c r="L13" s="109">
        <v>52</v>
      </c>
      <c r="M13" s="110"/>
      <c r="N13" s="111">
        <v>1.4E-3</v>
      </c>
      <c r="O13" s="131"/>
      <c r="P13" s="110"/>
      <c r="Q13" s="109">
        <v>199519</v>
      </c>
      <c r="R13" s="110"/>
      <c r="S13" s="109">
        <v>128</v>
      </c>
      <c r="T13" s="110"/>
      <c r="U13" s="111">
        <v>1.2999999999999999E-3</v>
      </c>
      <c r="V13" s="131"/>
      <c r="W13" s="110"/>
      <c r="X13" s="109">
        <v>145363</v>
      </c>
      <c r="Y13" s="110"/>
      <c r="Z13" s="109">
        <v>107</v>
      </c>
      <c r="AA13" s="110"/>
      <c r="AB13" s="111">
        <v>1.5E-3</v>
      </c>
    </row>
    <row r="14" spans="1:28" ht="25.5" x14ac:dyDescent="0.2">
      <c r="A14" s="10" t="s">
        <v>150</v>
      </c>
      <c r="B14" s="119"/>
      <c r="C14" s="130">
        <v>217867</v>
      </c>
      <c r="D14" s="119"/>
      <c r="E14" s="130">
        <v>175</v>
      </c>
      <c r="F14" s="119"/>
      <c r="G14" s="125">
        <v>3.2000000000000002E-3</v>
      </c>
      <c r="H14" s="123"/>
      <c r="I14" s="119"/>
      <c r="J14" s="130">
        <v>220680</v>
      </c>
      <c r="K14" s="119"/>
      <c r="L14" s="130">
        <v>179</v>
      </c>
      <c r="M14" s="119"/>
      <c r="N14" s="125">
        <v>3.3E-3</v>
      </c>
      <c r="O14" s="123"/>
      <c r="P14" s="119"/>
      <c r="Q14" s="130">
        <v>220268</v>
      </c>
      <c r="R14" s="119"/>
      <c r="S14" s="130">
        <v>353</v>
      </c>
      <c r="T14" s="119"/>
      <c r="U14" s="125">
        <v>3.2000000000000002E-3</v>
      </c>
      <c r="V14" s="123"/>
      <c r="W14" s="119"/>
      <c r="X14" s="130">
        <v>211548</v>
      </c>
      <c r="Y14" s="119"/>
      <c r="Z14" s="130">
        <v>349</v>
      </c>
      <c r="AA14" s="119"/>
      <c r="AB14" s="125">
        <v>3.3E-3</v>
      </c>
    </row>
    <row r="15" spans="1:28" ht="15" customHeight="1" x14ac:dyDescent="0.2">
      <c r="A15" s="11" t="s">
        <v>151</v>
      </c>
      <c r="B15" s="110"/>
      <c r="C15" s="109">
        <v>325061</v>
      </c>
      <c r="D15" s="110"/>
      <c r="E15" s="109">
        <v>71</v>
      </c>
      <c r="F15" s="110"/>
      <c r="G15" s="111">
        <v>8.9999999999999998E-4</v>
      </c>
      <c r="H15" s="131"/>
      <c r="I15" s="110"/>
      <c r="J15" s="109">
        <v>271503</v>
      </c>
      <c r="K15" s="110"/>
      <c r="L15" s="109">
        <v>59</v>
      </c>
      <c r="M15" s="110"/>
      <c r="N15" s="111">
        <v>8.9999999999999998E-4</v>
      </c>
      <c r="O15" s="131"/>
      <c r="P15" s="110"/>
      <c r="Q15" s="109">
        <v>322391</v>
      </c>
      <c r="R15" s="110"/>
      <c r="S15" s="109">
        <v>141</v>
      </c>
      <c r="T15" s="110"/>
      <c r="U15" s="111">
        <v>8.9999999999999998E-4</v>
      </c>
      <c r="V15" s="131"/>
      <c r="W15" s="110"/>
      <c r="X15" s="109">
        <v>272065</v>
      </c>
      <c r="Y15" s="110"/>
      <c r="Z15" s="109">
        <v>117</v>
      </c>
      <c r="AA15" s="110"/>
      <c r="AB15" s="111">
        <v>8.9999999999999998E-4</v>
      </c>
    </row>
    <row r="16" spans="1:28" ht="15" customHeight="1" x14ac:dyDescent="0.2">
      <c r="A16" s="132" t="s">
        <v>152</v>
      </c>
      <c r="B16" s="133"/>
      <c r="C16" s="134">
        <v>886075</v>
      </c>
      <c r="D16" s="133"/>
      <c r="E16" s="135">
        <v>458</v>
      </c>
      <c r="F16" s="133"/>
      <c r="G16" s="136">
        <v>2.0999999999999999E-3</v>
      </c>
      <c r="H16" s="137"/>
      <c r="I16" s="133"/>
      <c r="J16" s="134">
        <f>SUM(J12:J15)</f>
        <v>802982</v>
      </c>
      <c r="K16" s="133"/>
      <c r="L16" s="135">
        <f>SUM(L12:L15)</f>
        <v>513</v>
      </c>
      <c r="M16" s="133"/>
      <c r="N16" s="136">
        <v>2.5999999999999999E-3</v>
      </c>
      <c r="O16" s="137"/>
      <c r="P16" s="133"/>
      <c r="Q16" s="134">
        <v>890343</v>
      </c>
      <c r="R16" s="133"/>
      <c r="S16" s="135">
        <v>951</v>
      </c>
      <c r="T16" s="133"/>
      <c r="U16" s="136">
        <v>2.2000000000000001E-3</v>
      </c>
      <c r="V16" s="137"/>
      <c r="W16" s="133"/>
      <c r="X16" s="134">
        <f>SUM(X12:X15)</f>
        <v>789857</v>
      </c>
      <c r="Y16" s="133"/>
      <c r="Z16" s="135">
        <f>SUM(Z12:Z15)</f>
        <v>1019</v>
      </c>
      <c r="AA16" s="133"/>
      <c r="AB16" s="136">
        <v>2.5999999999999999E-3</v>
      </c>
    </row>
    <row r="17" spans="1:28" ht="15" customHeight="1" x14ac:dyDescent="0.2">
      <c r="A17" s="11" t="s">
        <v>153</v>
      </c>
      <c r="B17" s="110"/>
      <c r="C17" s="110"/>
      <c r="D17" s="110"/>
      <c r="E17" s="110"/>
      <c r="F17" s="110"/>
      <c r="G17" s="112"/>
      <c r="H17" s="131"/>
      <c r="I17" s="110"/>
      <c r="J17" s="110"/>
      <c r="K17" s="110"/>
      <c r="L17" s="110"/>
      <c r="M17" s="110"/>
      <c r="N17" s="112"/>
      <c r="O17" s="131"/>
      <c r="P17" s="110"/>
      <c r="Q17" s="110"/>
      <c r="R17" s="110"/>
      <c r="S17" s="110"/>
      <c r="T17" s="110"/>
      <c r="U17" s="112"/>
      <c r="V17" s="131"/>
      <c r="W17" s="110"/>
      <c r="X17" s="110"/>
      <c r="Y17" s="110"/>
      <c r="Z17" s="110"/>
      <c r="AA17" s="110"/>
      <c r="AB17" s="112"/>
    </row>
    <row r="18" spans="1:28" ht="15" customHeight="1" x14ac:dyDescent="0.2">
      <c r="A18" s="138" t="s">
        <v>70</v>
      </c>
      <c r="B18" s="119"/>
      <c r="C18" s="121">
        <v>225879</v>
      </c>
      <c r="D18" s="119"/>
      <c r="E18" s="130">
        <v>283</v>
      </c>
      <c r="F18" s="119"/>
      <c r="G18" s="125">
        <v>5.0000000000000001E-3</v>
      </c>
      <c r="H18" s="123"/>
      <c r="I18" s="119"/>
      <c r="J18" s="121">
        <v>199879</v>
      </c>
      <c r="K18" s="119"/>
      <c r="L18" s="130">
        <v>256</v>
      </c>
      <c r="M18" s="119"/>
      <c r="N18" s="125">
        <v>5.1000000000000004E-3</v>
      </c>
      <c r="O18" s="123"/>
      <c r="P18" s="119"/>
      <c r="Q18" s="121">
        <v>225320</v>
      </c>
      <c r="R18" s="119"/>
      <c r="S18" s="130">
        <v>565</v>
      </c>
      <c r="T18" s="119"/>
      <c r="U18" s="125">
        <v>5.1000000000000004E-3</v>
      </c>
      <c r="V18" s="123"/>
      <c r="W18" s="119"/>
      <c r="X18" s="121">
        <v>195823</v>
      </c>
      <c r="Y18" s="119"/>
      <c r="Z18" s="130">
        <v>500</v>
      </c>
      <c r="AA18" s="119"/>
      <c r="AB18" s="125">
        <v>5.1000000000000004E-3</v>
      </c>
    </row>
    <row r="19" spans="1:28" ht="15" customHeight="1" x14ac:dyDescent="0.2">
      <c r="A19" s="139" t="s">
        <v>71</v>
      </c>
      <c r="B19" s="115"/>
      <c r="C19" s="127">
        <v>62109</v>
      </c>
      <c r="D19" s="115"/>
      <c r="E19" s="127">
        <v>0</v>
      </c>
      <c r="F19" s="115"/>
      <c r="G19" s="127">
        <v>0</v>
      </c>
      <c r="H19" s="129"/>
      <c r="I19" s="115"/>
      <c r="J19" s="127">
        <v>46882</v>
      </c>
      <c r="K19" s="115"/>
      <c r="L19" s="127">
        <v>0</v>
      </c>
      <c r="M19" s="115"/>
      <c r="N19" s="127">
        <v>0</v>
      </c>
      <c r="O19" s="129"/>
      <c r="P19" s="115"/>
      <c r="Q19" s="127">
        <v>60964</v>
      </c>
      <c r="R19" s="115"/>
      <c r="S19" s="127">
        <v>0</v>
      </c>
      <c r="T19" s="115"/>
      <c r="U19" s="127">
        <v>0</v>
      </c>
      <c r="V19" s="129"/>
      <c r="W19" s="115"/>
      <c r="X19" s="127">
        <v>44801</v>
      </c>
      <c r="Y19" s="115"/>
      <c r="Z19" s="127">
        <v>0</v>
      </c>
      <c r="AA19" s="115"/>
      <c r="AB19" s="127">
        <v>0</v>
      </c>
    </row>
    <row r="20" spans="1:28" ht="15" customHeight="1" x14ac:dyDescent="0.2">
      <c r="A20" s="132" t="s">
        <v>156</v>
      </c>
      <c r="B20" s="133"/>
      <c r="C20" s="134">
        <f>SUM(C18:C19)</f>
        <v>287988</v>
      </c>
      <c r="D20" s="133"/>
      <c r="E20" s="135">
        <v>283</v>
      </c>
      <c r="F20" s="133"/>
      <c r="G20" s="136">
        <v>3.8999999999999998E-3</v>
      </c>
      <c r="H20" s="137"/>
      <c r="I20" s="133"/>
      <c r="J20" s="134">
        <f>J18+J19</f>
        <v>246761</v>
      </c>
      <c r="K20" s="133"/>
      <c r="L20" s="135">
        <f>SUM(L18:L19)</f>
        <v>256</v>
      </c>
      <c r="M20" s="133"/>
      <c r="N20" s="136">
        <v>4.1000000000000003E-3</v>
      </c>
      <c r="O20" s="137"/>
      <c r="P20" s="133"/>
      <c r="Q20" s="134">
        <f>SUM(Q18:Q19)</f>
        <v>286284</v>
      </c>
      <c r="R20" s="133"/>
      <c r="S20" s="135">
        <v>565</v>
      </c>
      <c r="T20" s="133"/>
      <c r="U20" s="136">
        <v>4.0000000000000001E-3</v>
      </c>
      <c r="V20" s="137"/>
      <c r="W20" s="133"/>
      <c r="X20" s="134">
        <f>SUM(X18:X19)</f>
        <v>240624</v>
      </c>
      <c r="Y20" s="133"/>
      <c r="Z20" s="135">
        <f>SUM(Z18:Z19)</f>
        <v>500</v>
      </c>
      <c r="AA20" s="133"/>
      <c r="AB20" s="136">
        <v>4.1999999999999997E-3</v>
      </c>
    </row>
    <row r="21" spans="1:28" ht="15" customHeight="1" x14ac:dyDescent="0.2">
      <c r="A21" s="11" t="s">
        <v>154</v>
      </c>
      <c r="B21" s="110"/>
      <c r="C21" s="109">
        <v>387727</v>
      </c>
      <c r="D21" s="110"/>
      <c r="E21" s="109">
        <v>62</v>
      </c>
      <c r="F21" s="110"/>
      <c r="G21" s="111">
        <v>5.9999999999999995E-4</v>
      </c>
      <c r="H21" s="131"/>
      <c r="I21" s="110"/>
      <c r="J21" s="109">
        <v>406307</v>
      </c>
      <c r="K21" s="110"/>
      <c r="L21" s="109">
        <v>64</v>
      </c>
      <c r="M21" s="110"/>
      <c r="N21" s="111">
        <v>5.9999999999999995E-4</v>
      </c>
      <c r="O21" s="131"/>
      <c r="P21" s="110"/>
      <c r="Q21" s="109">
        <v>406869</v>
      </c>
      <c r="R21" s="110"/>
      <c r="S21" s="109">
        <v>128</v>
      </c>
      <c r="T21" s="110"/>
      <c r="U21" s="111">
        <v>5.9999999999999995E-4</v>
      </c>
      <c r="V21" s="131"/>
      <c r="W21" s="110"/>
      <c r="X21" s="109">
        <v>397523</v>
      </c>
      <c r="Y21" s="110"/>
      <c r="Z21" s="109">
        <v>125</v>
      </c>
      <c r="AA21" s="110"/>
      <c r="AB21" s="111">
        <v>5.9999999999999995E-4</v>
      </c>
    </row>
    <row r="22" spans="1:28" ht="15" customHeight="1" x14ac:dyDescent="0.2">
      <c r="A22" s="140" t="s">
        <v>155</v>
      </c>
      <c r="B22" s="141"/>
      <c r="C22" s="141"/>
      <c r="D22" s="141"/>
      <c r="E22" s="142">
        <v>11</v>
      </c>
      <c r="F22" s="141"/>
      <c r="G22" s="143"/>
      <c r="H22" s="144"/>
      <c r="I22" s="141"/>
      <c r="J22" s="141"/>
      <c r="K22" s="141"/>
      <c r="L22" s="142">
        <v>12</v>
      </c>
      <c r="M22" s="141"/>
      <c r="N22" s="143"/>
      <c r="O22" s="144"/>
      <c r="P22" s="141"/>
      <c r="Q22" s="141"/>
      <c r="R22" s="141"/>
      <c r="S22" s="142">
        <v>21</v>
      </c>
      <c r="T22" s="141"/>
      <c r="U22" s="143"/>
      <c r="V22" s="144"/>
      <c r="W22" s="141"/>
      <c r="X22" s="141"/>
      <c r="Y22" s="141"/>
      <c r="Z22" s="142">
        <v>24</v>
      </c>
      <c r="AA22" s="141"/>
      <c r="AB22" s="143"/>
    </row>
    <row r="23" spans="1:28" ht="15" customHeight="1" thickBot="1" x14ac:dyDescent="0.25">
      <c r="A23" s="145" t="s">
        <v>72</v>
      </c>
      <c r="B23" s="146"/>
      <c r="C23" s="146"/>
      <c r="D23" s="147"/>
      <c r="E23" s="148">
        <v>814</v>
      </c>
      <c r="F23" s="146"/>
      <c r="G23" s="149"/>
      <c r="H23" s="150"/>
      <c r="I23" s="146"/>
      <c r="J23" s="146"/>
      <c r="K23" s="147"/>
      <c r="L23" s="148">
        <f>L16+L20+L21+L22</f>
        <v>845</v>
      </c>
      <c r="M23" s="146"/>
      <c r="N23" s="149"/>
      <c r="O23" s="150"/>
      <c r="P23" s="146"/>
      <c r="Q23" s="146"/>
      <c r="R23" s="147"/>
      <c r="S23" s="148">
        <v>1665</v>
      </c>
      <c r="T23" s="146"/>
      <c r="U23" s="149"/>
      <c r="V23" s="150"/>
      <c r="W23" s="146"/>
      <c r="X23" s="146"/>
      <c r="Y23" s="147"/>
      <c r="Z23" s="148">
        <f>Z16+Z20+Z21+Z22</f>
        <v>1668</v>
      </c>
      <c r="AA23" s="146"/>
      <c r="AB23" s="149"/>
    </row>
    <row r="24" spans="1:28" s="173" customFormat="1" ht="15" customHeight="1" thickTop="1" x14ac:dyDescent="0.2">
      <c r="A24" s="383" t="s">
        <v>250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</row>
    <row r="25" spans="1:28" s="173" customFormat="1" ht="11.25" x14ac:dyDescent="0.2">
      <c r="A25" s="384" t="s">
        <v>226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</row>
    <row r="26" spans="1:28" s="173" customFormat="1" ht="11.25" x14ac:dyDescent="0.2">
      <c r="A26" s="358" t="s">
        <v>227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</row>
    <row r="27" spans="1:28" s="173" customFormat="1" ht="11.25" x14ac:dyDescent="0.2">
      <c r="A27" s="384" t="s">
        <v>228</v>
      </c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</row>
    <row r="28" spans="1:28" s="173" customFormat="1" ht="12.75" customHeight="1" x14ac:dyDescent="0.2">
      <c r="A28" s="358" t="s">
        <v>229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</row>
    <row r="29" spans="1:28" s="173" customFormat="1" ht="11.25" x14ac:dyDescent="0.2">
      <c r="A29" s="384" t="s">
        <v>230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</row>
    <row r="30" spans="1:28" s="173" customFormat="1" ht="11.25" x14ac:dyDescent="0.2">
      <c r="A30" s="384" t="s">
        <v>231</v>
      </c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</row>
    <row r="32" spans="1:28" x14ac:dyDescent="0.2">
      <c r="A32" s="5"/>
    </row>
  </sheetData>
  <mergeCells count="17">
    <mergeCell ref="A30:AB30"/>
    <mergeCell ref="A25:AB25"/>
    <mergeCell ref="A26:AB26"/>
    <mergeCell ref="A27:AB27"/>
    <mergeCell ref="A28:AB28"/>
    <mergeCell ref="A29:AB29"/>
    <mergeCell ref="C8:G8"/>
    <mergeCell ref="J8:N8"/>
    <mergeCell ref="Q8:U8"/>
    <mergeCell ref="X8:AB8"/>
    <mergeCell ref="A24:AB24"/>
    <mergeCell ref="C7:N7"/>
    <mergeCell ref="A2:AB2"/>
    <mergeCell ref="A3:AB3"/>
    <mergeCell ref="A4:AB4"/>
    <mergeCell ref="A5:AB5"/>
    <mergeCell ref="Q7:AB7"/>
  </mergeCells>
  <pageMargins left="0" right="0" top="0" bottom="0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zoomScaleNormal="100" workbookViewId="0">
      <selection activeCell="A24" sqref="A24"/>
    </sheetView>
  </sheetViews>
  <sheetFormatPr defaultColWidth="21.5" defaultRowHeight="12.75" x14ac:dyDescent="0.2"/>
  <cols>
    <col min="1" max="1" width="62.83203125" customWidth="1"/>
    <col min="2" max="2" width="10.33203125" customWidth="1"/>
    <col min="3" max="3" width="2.5" customWidth="1"/>
    <col min="4" max="4" width="10.33203125" customWidth="1"/>
    <col min="5" max="6" width="0.83203125" customWidth="1"/>
    <col min="7" max="7" width="11.1640625" bestFit="1" customWidth="1"/>
    <col min="8" max="8" width="1.83203125" customWidth="1"/>
    <col min="9" max="9" width="11.1640625" bestFit="1" customWidth="1"/>
    <col min="10" max="10" width="1.5" customWidth="1"/>
    <col min="11" max="11" width="11.1640625" bestFit="1" customWidth="1"/>
    <col min="12" max="12" width="1.5" customWidth="1"/>
    <col min="13" max="13" width="11.1640625" bestFit="1" customWidth="1"/>
    <col min="14" max="14" width="1.5" customWidth="1"/>
    <col min="15" max="15" width="11.1640625" bestFit="1" customWidth="1"/>
  </cols>
  <sheetData>
    <row r="1" spans="1:15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x14ac:dyDescent="0.3">
      <c r="A2" s="371" t="s">
        <v>5</v>
      </c>
      <c r="B2" s="354"/>
      <c r="C2" s="354"/>
      <c r="D2" s="354"/>
      <c r="E2" s="385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15" ht="15.75" x14ac:dyDescent="0.25">
      <c r="A3" s="353" t="s">
        <v>73</v>
      </c>
      <c r="B3" s="354"/>
      <c r="C3" s="354"/>
      <c r="D3" s="354"/>
      <c r="E3" s="386"/>
      <c r="F3" s="354"/>
      <c r="G3" s="354"/>
      <c r="H3" s="354"/>
      <c r="I3" s="354"/>
      <c r="J3" s="354"/>
      <c r="K3" s="354"/>
      <c r="L3" s="354"/>
      <c r="M3" s="354"/>
      <c r="N3" s="354"/>
      <c r="O3" s="354"/>
    </row>
    <row r="4" spans="1:15" x14ac:dyDescent="0.2">
      <c r="A4" s="355" t="s">
        <v>8</v>
      </c>
      <c r="B4" s="354"/>
      <c r="C4" s="354"/>
      <c r="D4" s="354"/>
      <c r="E4" s="357"/>
      <c r="F4" s="354"/>
      <c r="G4" s="354"/>
      <c r="H4" s="354"/>
      <c r="I4" s="354"/>
      <c r="J4" s="354"/>
      <c r="K4" s="354"/>
      <c r="L4" s="354"/>
      <c r="M4" s="354"/>
      <c r="N4" s="354"/>
      <c r="O4" s="354"/>
    </row>
    <row r="5" spans="1:15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">
      <c r="A6" s="151"/>
      <c r="B6" s="387" t="s">
        <v>74</v>
      </c>
      <c r="C6" s="388"/>
      <c r="D6" s="388"/>
      <c r="E6" s="152"/>
      <c r="F6" s="153"/>
      <c r="G6" s="389" t="s">
        <v>2</v>
      </c>
      <c r="H6" s="390"/>
      <c r="I6" s="391" t="s">
        <v>11</v>
      </c>
      <c r="J6" s="154"/>
      <c r="K6" s="389" t="s">
        <v>3</v>
      </c>
      <c r="L6" s="392" t="s">
        <v>11</v>
      </c>
      <c r="M6" s="392" t="s">
        <v>11</v>
      </c>
      <c r="N6" s="393"/>
      <c r="O6" s="392" t="s">
        <v>11</v>
      </c>
    </row>
    <row r="7" spans="1:15" ht="12.95" customHeight="1" x14ac:dyDescent="0.2">
      <c r="A7" s="155"/>
      <c r="B7" s="156" t="s">
        <v>26</v>
      </c>
      <c r="C7" s="151"/>
      <c r="D7" s="157" t="s">
        <v>26</v>
      </c>
      <c r="E7" s="158"/>
      <c r="F7" s="159"/>
      <c r="G7" s="157" t="s">
        <v>27</v>
      </c>
      <c r="H7" s="160"/>
      <c r="I7" s="157" t="s">
        <v>28</v>
      </c>
      <c r="J7" s="160"/>
      <c r="K7" s="157" t="s">
        <v>29</v>
      </c>
      <c r="L7" s="160"/>
      <c r="M7" s="157" t="s">
        <v>30</v>
      </c>
      <c r="N7" s="160"/>
      <c r="O7" s="157" t="s">
        <v>27</v>
      </c>
    </row>
    <row r="8" spans="1:15" ht="12.95" customHeight="1" x14ac:dyDescent="0.2">
      <c r="A8" s="161" t="s">
        <v>75</v>
      </c>
      <c r="B8" s="156" t="s">
        <v>76</v>
      </c>
      <c r="C8" s="151"/>
      <c r="D8" s="157" t="s">
        <v>33</v>
      </c>
      <c r="E8" s="158"/>
      <c r="F8" s="162"/>
      <c r="G8" s="163" t="s">
        <v>34</v>
      </c>
      <c r="H8" s="162"/>
      <c r="I8" s="163" t="s">
        <v>34</v>
      </c>
      <c r="J8" s="162"/>
      <c r="K8" s="163" t="s">
        <v>34</v>
      </c>
      <c r="L8" s="162"/>
      <c r="M8" s="163" t="s">
        <v>34</v>
      </c>
      <c r="N8" s="162"/>
      <c r="O8" s="163" t="s">
        <v>34</v>
      </c>
    </row>
    <row r="9" spans="1:15" ht="12.95" customHeight="1" x14ac:dyDescent="0.2">
      <c r="A9" s="164" t="s">
        <v>77</v>
      </c>
      <c r="B9" s="165"/>
      <c r="C9" s="151"/>
      <c r="D9" s="151"/>
      <c r="E9" s="166"/>
      <c r="F9" s="151"/>
      <c r="G9" s="151"/>
      <c r="H9" s="151"/>
      <c r="I9" s="151"/>
      <c r="J9" s="151"/>
      <c r="K9" s="151"/>
      <c r="L9" s="151"/>
      <c r="M9" s="151"/>
      <c r="N9" s="151"/>
      <c r="O9" s="151"/>
    </row>
    <row r="10" spans="1:15" ht="12.95" customHeight="1" x14ac:dyDescent="0.2">
      <c r="A10" s="167" t="s">
        <v>157</v>
      </c>
      <c r="B10" s="168">
        <f>IF(O10="","",(G10-O10)/O10)</f>
        <v>0.17811048012390296</v>
      </c>
      <c r="C10" s="169"/>
      <c r="D10" s="170">
        <f>IF(I10="","",(G10-I10)/I10)</f>
        <v>4.010938924339099E-2</v>
      </c>
      <c r="E10" s="171"/>
      <c r="F10" s="169"/>
      <c r="G10" s="172">
        <v>228.2</v>
      </c>
      <c r="H10" s="169"/>
      <c r="I10" s="172">
        <v>219.4</v>
      </c>
      <c r="J10" s="169"/>
      <c r="K10" s="172">
        <v>198.6</v>
      </c>
      <c r="L10" s="169"/>
      <c r="M10" s="172">
        <v>195</v>
      </c>
      <c r="N10" s="169"/>
      <c r="O10" s="172">
        <v>193.7</v>
      </c>
    </row>
    <row r="11" spans="1:15" x14ac:dyDescent="0.2">
      <c r="A11" s="173" t="s">
        <v>158</v>
      </c>
      <c r="B11" s="174"/>
      <c r="C11" s="151"/>
      <c r="D11" s="151"/>
      <c r="E11" s="166"/>
      <c r="F11" s="151"/>
      <c r="G11" s="151"/>
      <c r="H11" s="151"/>
      <c r="I11" s="151"/>
      <c r="J11" s="151"/>
      <c r="K11" s="151"/>
      <c r="L11" s="151"/>
      <c r="M11" s="151"/>
      <c r="N11" s="151"/>
      <c r="O11" s="175"/>
    </row>
    <row r="12" spans="1:15" x14ac:dyDescent="0.2">
      <c r="A12" s="167" t="s">
        <v>159</v>
      </c>
      <c r="B12" s="168">
        <f>IF(O12="","",(G12-O12)/O12)</f>
        <v>-0.14084507042253522</v>
      </c>
      <c r="C12" s="169"/>
      <c r="D12" s="170">
        <f>IF(I12="","",(G12-I12)/I12)</f>
        <v>-7.4482758620689732E-2</v>
      </c>
      <c r="E12" s="171"/>
      <c r="F12" s="169"/>
      <c r="G12" s="176">
        <v>134.19999999999999</v>
      </c>
      <c r="H12" s="169"/>
      <c r="I12" s="176">
        <v>145</v>
      </c>
      <c r="J12" s="169"/>
      <c r="K12" s="176">
        <v>163.6</v>
      </c>
      <c r="L12" s="169"/>
      <c r="M12" s="176">
        <v>159.19999999999999</v>
      </c>
      <c r="N12" s="169"/>
      <c r="O12" s="176">
        <v>156.19999999999999</v>
      </c>
    </row>
    <row r="13" spans="1:15" ht="12.95" customHeight="1" x14ac:dyDescent="0.2">
      <c r="A13" s="173" t="s">
        <v>160</v>
      </c>
      <c r="B13" s="174">
        <f>IF(O13="","",(G13-O13)/O13)</f>
        <v>0.18144611186903134</v>
      </c>
      <c r="C13" s="151"/>
      <c r="D13" s="177">
        <f>IF(I13="","",(G13-I13)/I13)</f>
        <v>3.8369304556354775E-2</v>
      </c>
      <c r="E13" s="166"/>
      <c r="F13" s="151"/>
      <c r="G13" s="178">
        <v>86.6</v>
      </c>
      <c r="H13" s="151"/>
      <c r="I13" s="178">
        <v>83.4</v>
      </c>
      <c r="J13" s="151"/>
      <c r="K13" s="178">
        <v>82.5</v>
      </c>
      <c r="L13" s="151"/>
      <c r="M13" s="178">
        <v>77.3</v>
      </c>
      <c r="N13" s="151"/>
      <c r="O13" s="178">
        <v>73.3</v>
      </c>
    </row>
    <row r="14" spans="1:15" ht="12.95" customHeight="1" x14ac:dyDescent="0.2">
      <c r="A14" s="179" t="s">
        <v>172</v>
      </c>
      <c r="B14" s="168">
        <f>IF(O14="","",(G14-O14)/O14)</f>
        <v>-3.7908496732026217E-2</v>
      </c>
      <c r="C14" s="169"/>
      <c r="D14" s="170">
        <f>IF(I14="","",(G14-I14)/I14)</f>
        <v>-3.327495621716297E-2</v>
      </c>
      <c r="E14" s="171"/>
      <c r="F14" s="180"/>
      <c r="G14" s="181">
        <f>G12+G13</f>
        <v>220.79999999999998</v>
      </c>
      <c r="H14" s="180"/>
      <c r="I14" s="181">
        <f>I12+I13</f>
        <v>228.4</v>
      </c>
      <c r="J14" s="180"/>
      <c r="K14" s="181">
        <v>246.1</v>
      </c>
      <c r="L14" s="180"/>
      <c r="M14" s="181">
        <f>M12+M13</f>
        <v>236.5</v>
      </c>
      <c r="N14" s="180"/>
      <c r="O14" s="181">
        <f>O12+O13</f>
        <v>229.5</v>
      </c>
    </row>
    <row r="15" spans="1:15" ht="12.95" customHeight="1" x14ac:dyDescent="0.2">
      <c r="A15" s="173" t="s">
        <v>161</v>
      </c>
      <c r="B15" s="174"/>
      <c r="C15" s="151"/>
      <c r="D15" s="151"/>
      <c r="E15" s="166"/>
      <c r="F15" s="151"/>
      <c r="G15" s="151"/>
      <c r="H15" s="151"/>
      <c r="I15" s="151"/>
      <c r="J15" s="151"/>
      <c r="K15" s="151"/>
      <c r="L15" s="151"/>
      <c r="M15" s="151"/>
      <c r="N15" s="151"/>
      <c r="O15" s="151"/>
    </row>
    <row r="16" spans="1:15" ht="12.95" customHeight="1" x14ac:dyDescent="0.2">
      <c r="A16" s="167" t="s">
        <v>162</v>
      </c>
      <c r="B16" s="168">
        <f t="shared" ref="B16:B29" si="0">IF(O16="","",(G16-O16)/O16)</f>
        <v>-5.4294615042278546E-2</v>
      </c>
      <c r="C16" s="169"/>
      <c r="D16" s="170">
        <f>IF(I16="","",(G16-I16)/I16)</f>
        <v>-4.1064981949458457E-2</v>
      </c>
      <c r="E16" s="171"/>
      <c r="F16" s="169"/>
      <c r="G16" s="176">
        <v>212.5</v>
      </c>
      <c r="H16" s="169"/>
      <c r="I16" s="176">
        <v>221.6</v>
      </c>
      <c r="J16" s="169"/>
      <c r="K16" s="176">
        <v>225.2</v>
      </c>
      <c r="L16" s="169"/>
      <c r="M16" s="176">
        <v>221.2</v>
      </c>
      <c r="N16" s="169"/>
      <c r="O16" s="176">
        <v>224.7</v>
      </c>
    </row>
    <row r="17" spans="1:15" ht="12.95" customHeight="1" x14ac:dyDescent="0.2">
      <c r="A17" s="173" t="s">
        <v>173</v>
      </c>
      <c r="B17" s="174">
        <f t="shared" si="0"/>
        <v>-0.22570671378091869</v>
      </c>
      <c r="C17" s="151"/>
      <c r="D17" s="177">
        <f>IF(I17="","",(G17-I17)/I17)</f>
        <v>-1.6825574873808188E-2</v>
      </c>
      <c r="E17" s="166"/>
      <c r="F17" s="151"/>
      <c r="G17" s="178">
        <v>175.3</v>
      </c>
      <c r="H17" s="151"/>
      <c r="I17" s="178">
        <v>178.3</v>
      </c>
      <c r="J17" s="151"/>
      <c r="K17" s="178">
        <v>265.39999999999998</v>
      </c>
      <c r="L17" s="151"/>
      <c r="M17" s="178">
        <v>236.5</v>
      </c>
      <c r="N17" s="151"/>
      <c r="O17" s="178">
        <v>226.4</v>
      </c>
    </row>
    <row r="18" spans="1:15" ht="12.95" customHeight="1" x14ac:dyDescent="0.2">
      <c r="A18" s="167" t="s">
        <v>174</v>
      </c>
      <c r="B18" s="168">
        <f t="shared" si="0"/>
        <v>0.17586206896551729</v>
      </c>
      <c r="C18" s="169"/>
      <c r="D18" s="170">
        <f>IF(I18="","",(G18-I18)/I18)</f>
        <v>3.2737236804153511E-2</v>
      </c>
      <c r="E18" s="171"/>
      <c r="F18" s="169"/>
      <c r="G18" s="176">
        <v>716.1</v>
      </c>
      <c r="H18" s="169"/>
      <c r="I18" s="176">
        <v>693.4</v>
      </c>
      <c r="J18" s="169"/>
      <c r="K18" s="176">
        <v>682.6</v>
      </c>
      <c r="L18" s="169"/>
      <c r="M18" s="176">
        <v>652.5</v>
      </c>
      <c r="N18" s="169"/>
      <c r="O18" s="176">
        <v>609</v>
      </c>
    </row>
    <row r="19" spans="1:15" ht="12.95" customHeight="1" x14ac:dyDescent="0.2">
      <c r="A19" s="182" t="s">
        <v>175</v>
      </c>
      <c r="B19" s="174">
        <f t="shared" si="0"/>
        <v>4.1316856900292603E-2</v>
      </c>
      <c r="C19" s="151"/>
      <c r="D19" s="177">
        <f>IF(I19="","",(G19-I19)/I19)</f>
        <v>9.695417543217906E-3</v>
      </c>
      <c r="E19" s="166"/>
      <c r="F19" s="183"/>
      <c r="G19" s="184">
        <f>SUM(G16:G18)</f>
        <v>1103.9000000000001</v>
      </c>
      <c r="H19" s="183"/>
      <c r="I19" s="184">
        <f>SUM(I16:I18)</f>
        <v>1093.3</v>
      </c>
      <c r="J19" s="183"/>
      <c r="K19" s="184">
        <f>SUM(K16:K18)</f>
        <v>1173.2</v>
      </c>
      <c r="L19" s="183"/>
      <c r="M19" s="184">
        <f>SUM(M16:M18)</f>
        <v>1110.2</v>
      </c>
      <c r="N19" s="183"/>
      <c r="O19" s="184">
        <f>SUM(O16:O18)</f>
        <v>1060.0999999999999</v>
      </c>
    </row>
    <row r="20" spans="1:15" ht="12.95" customHeight="1" x14ac:dyDescent="0.2">
      <c r="A20" s="185" t="s">
        <v>176</v>
      </c>
      <c r="B20" s="168">
        <f t="shared" si="0"/>
        <v>2.7217741935483979E-2</v>
      </c>
      <c r="C20" s="169"/>
      <c r="D20" s="208">
        <v>0</v>
      </c>
      <c r="E20" s="171"/>
      <c r="F20" s="186"/>
      <c r="G20" s="187">
        <f>G19+G14</f>
        <v>1324.7</v>
      </c>
      <c r="H20" s="186"/>
      <c r="I20" s="187">
        <f>I19+I14</f>
        <v>1321.7</v>
      </c>
      <c r="J20" s="186"/>
      <c r="K20" s="187">
        <f>K19+K14</f>
        <v>1419.3</v>
      </c>
      <c r="L20" s="187"/>
      <c r="M20" s="187">
        <f>M19+M14</f>
        <v>1346.7</v>
      </c>
      <c r="N20" s="187"/>
      <c r="O20" s="187">
        <f>O19+O14</f>
        <v>1289.5999999999999</v>
      </c>
    </row>
    <row r="21" spans="1:15" ht="12.95" customHeight="1" x14ac:dyDescent="0.2">
      <c r="A21" s="173" t="s">
        <v>177</v>
      </c>
      <c r="B21" s="174" t="str">
        <f t="shared" si="0"/>
        <v/>
      </c>
      <c r="C21" s="151"/>
      <c r="D21" s="151"/>
      <c r="E21" s="166"/>
      <c r="F21" s="151"/>
      <c r="G21" s="151"/>
      <c r="H21" s="151"/>
      <c r="I21" s="151"/>
      <c r="J21" s="151"/>
      <c r="K21" s="151"/>
      <c r="L21" s="151"/>
      <c r="M21" s="151"/>
      <c r="N21" s="151"/>
      <c r="O21" s="151"/>
    </row>
    <row r="22" spans="1:15" ht="12.95" customHeight="1" x14ac:dyDescent="0.2">
      <c r="A22" s="167" t="s">
        <v>163</v>
      </c>
      <c r="B22" s="168">
        <f t="shared" si="0"/>
        <v>0.47179487179487178</v>
      </c>
      <c r="C22" s="169"/>
      <c r="D22" s="170">
        <f t="shared" ref="D22:D29" si="1">IF(I22="","",(G22-I22)/I22)</f>
        <v>9.8564593301435383E-2</v>
      </c>
      <c r="E22" s="171"/>
      <c r="F22" s="169"/>
      <c r="G22" s="176">
        <v>114.8</v>
      </c>
      <c r="H22" s="169"/>
      <c r="I22" s="176">
        <v>104.5</v>
      </c>
      <c r="J22" s="169"/>
      <c r="K22" s="176">
        <v>99.1</v>
      </c>
      <c r="L22" s="169"/>
      <c r="M22" s="176">
        <v>87.8</v>
      </c>
      <c r="N22" s="169"/>
      <c r="O22" s="176">
        <v>78</v>
      </c>
    </row>
    <row r="23" spans="1:15" ht="12.95" customHeight="1" x14ac:dyDescent="0.2">
      <c r="A23" s="173" t="s">
        <v>258</v>
      </c>
      <c r="B23" s="174">
        <f t="shared" si="0"/>
        <v>0.23694779116465872</v>
      </c>
      <c r="C23" s="151"/>
      <c r="D23" s="177">
        <f t="shared" si="1"/>
        <v>3.3557046979865772E-2</v>
      </c>
      <c r="E23" s="166"/>
      <c r="F23" s="151"/>
      <c r="G23" s="178">
        <v>30.8</v>
      </c>
      <c r="H23" s="151"/>
      <c r="I23" s="178">
        <v>29.8</v>
      </c>
      <c r="J23" s="151"/>
      <c r="K23" s="178">
        <v>28.7</v>
      </c>
      <c r="L23" s="151"/>
      <c r="M23" s="178">
        <v>26.6</v>
      </c>
      <c r="N23" s="151"/>
      <c r="O23" s="178">
        <v>24.9</v>
      </c>
    </row>
    <row r="24" spans="1:15" ht="12.95" customHeight="1" x14ac:dyDescent="0.2">
      <c r="A24" s="167" t="s">
        <v>178</v>
      </c>
      <c r="B24" s="168">
        <f t="shared" si="0"/>
        <v>0.19207994078460414</v>
      </c>
      <c r="C24" s="169"/>
      <c r="D24" s="170">
        <f t="shared" si="1"/>
        <v>2.3514458214172338E-2</v>
      </c>
      <c r="E24" s="171"/>
      <c r="F24" s="169"/>
      <c r="G24" s="176">
        <v>322.10000000000002</v>
      </c>
      <c r="H24" s="169"/>
      <c r="I24" s="176">
        <v>314.7</v>
      </c>
      <c r="J24" s="169"/>
      <c r="K24" s="176">
        <v>308.8</v>
      </c>
      <c r="L24" s="169"/>
      <c r="M24" s="176">
        <v>286.7</v>
      </c>
      <c r="N24" s="169"/>
      <c r="O24" s="176">
        <v>270.2</v>
      </c>
    </row>
    <row r="25" spans="1:15" ht="12.95" customHeight="1" x14ac:dyDescent="0.2">
      <c r="A25" s="182" t="s">
        <v>179</v>
      </c>
      <c r="B25" s="174">
        <f t="shared" si="0"/>
        <v>0.25355132672205849</v>
      </c>
      <c r="C25" s="151"/>
      <c r="D25" s="177">
        <f t="shared" si="1"/>
        <v>4.1648106904231728E-2</v>
      </c>
      <c r="E25" s="166"/>
      <c r="F25" s="151"/>
      <c r="G25" s="184">
        <f>SUM(G22:G24)</f>
        <v>467.70000000000005</v>
      </c>
      <c r="H25" s="183"/>
      <c r="I25" s="184">
        <f>SUM(I22:I24)</f>
        <v>449</v>
      </c>
      <c r="J25" s="183"/>
      <c r="K25" s="184">
        <f>SUM(K22:K24)</f>
        <v>436.6</v>
      </c>
      <c r="L25" s="183"/>
      <c r="M25" s="184">
        <f>SUM(M22:M24)</f>
        <v>401.1</v>
      </c>
      <c r="N25" s="183"/>
      <c r="O25" s="184">
        <f>SUM(O22:O24)</f>
        <v>373.1</v>
      </c>
    </row>
    <row r="26" spans="1:15" ht="12.95" customHeight="1" x14ac:dyDescent="0.2">
      <c r="A26" s="167" t="s">
        <v>180</v>
      </c>
      <c r="B26" s="168">
        <f t="shared" si="0"/>
        <v>0.1547251389746758</v>
      </c>
      <c r="C26" s="169"/>
      <c r="D26" s="170">
        <f t="shared" si="1"/>
        <v>4.2569011989961845E-2</v>
      </c>
      <c r="E26" s="171"/>
      <c r="F26" s="169"/>
      <c r="G26" s="176">
        <v>1121.7</v>
      </c>
      <c r="H26" s="169"/>
      <c r="I26" s="176">
        <v>1075.9000000000001</v>
      </c>
      <c r="J26" s="169"/>
      <c r="K26" s="176">
        <v>1080</v>
      </c>
      <c r="L26" s="169"/>
      <c r="M26" s="176">
        <v>1016.9</v>
      </c>
      <c r="N26" s="169"/>
      <c r="O26" s="176">
        <v>971.4</v>
      </c>
    </row>
    <row r="27" spans="1:15" ht="12.95" customHeight="1" x14ac:dyDescent="0.2">
      <c r="A27" s="173" t="s">
        <v>181</v>
      </c>
      <c r="B27" s="174">
        <f t="shared" si="0"/>
        <v>0.19973833406018321</v>
      </c>
      <c r="C27" s="151"/>
      <c r="D27" s="177">
        <f t="shared" si="1"/>
        <v>6.2982998454404984E-2</v>
      </c>
      <c r="E27" s="166"/>
      <c r="F27" s="151"/>
      <c r="G27" s="178">
        <v>275.10000000000002</v>
      </c>
      <c r="H27" s="151"/>
      <c r="I27" s="178">
        <v>258.8</v>
      </c>
      <c r="J27" s="151"/>
      <c r="K27" s="178">
        <v>245.6</v>
      </c>
      <c r="L27" s="151"/>
      <c r="M27" s="178">
        <v>238.4</v>
      </c>
      <c r="N27" s="151"/>
      <c r="O27" s="178">
        <v>229.3</v>
      </c>
    </row>
    <row r="28" spans="1:15" ht="12.95" customHeight="1" x14ac:dyDescent="0.2">
      <c r="A28" s="167" t="s">
        <v>182</v>
      </c>
      <c r="B28" s="168">
        <f t="shared" si="0"/>
        <v>0.23636363636363628</v>
      </c>
      <c r="C28" s="169"/>
      <c r="D28" s="170">
        <f t="shared" si="1"/>
        <v>5.1546391752577324E-2</v>
      </c>
      <c r="E28" s="171"/>
      <c r="F28" s="169"/>
      <c r="G28" s="176">
        <v>-20.399999999999999</v>
      </c>
      <c r="H28" s="169"/>
      <c r="I28" s="176">
        <v>-19.399999999999999</v>
      </c>
      <c r="J28" s="169"/>
      <c r="K28" s="176">
        <v>-18.3</v>
      </c>
      <c r="L28" s="169"/>
      <c r="M28" s="176">
        <v>-16.899999999999999</v>
      </c>
      <c r="N28" s="169"/>
      <c r="O28" s="176">
        <v>-16.5</v>
      </c>
    </row>
    <row r="29" spans="1:15" ht="12.95" customHeight="1" x14ac:dyDescent="0.2">
      <c r="A29" s="188" t="s">
        <v>164</v>
      </c>
      <c r="B29" s="174">
        <f t="shared" si="0"/>
        <v>0.11721370782082503</v>
      </c>
      <c r="C29" s="151"/>
      <c r="D29" s="177">
        <f t="shared" si="1"/>
        <v>2.7712228474617264E-2</v>
      </c>
      <c r="E29" s="189"/>
      <c r="F29" s="190"/>
      <c r="G29" s="191">
        <f>SUM(G25:G28)+G20+G10</f>
        <v>3397</v>
      </c>
      <c r="H29" s="190"/>
      <c r="I29" s="191">
        <f>SUM(I25:I28)+I20+I10</f>
        <v>3305.4</v>
      </c>
      <c r="J29" s="190"/>
      <c r="K29" s="191">
        <f>SUM(K25:K28)+K20+K10</f>
        <v>3361.7999999999997</v>
      </c>
      <c r="L29" s="191"/>
      <c r="M29" s="191">
        <f>SUM(M25:M28)+M20+M10</f>
        <v>3181.2</v>
      </c>
      <c r="N29" s="191"/>
      <c r="O29" s="191">
        <f>SUM(O25:O28)+O20+O10</f>
        <v>3040.5999999999995</v>
      </c>
    </row>
    <row r="30" spans="1:15" ht="12.95" customHeight="1" x14ac:dyDescent="0.2">
      <c r="A30" s="192" t="s">
        <v>78</v>
      </c>
      <c r="B30" s="168"/>
      <c r="C30" s="169"/>
      <c r="D30" s="169"/>
      <c r="E30" s="171"/>
      <c r="F30" s="169"/>
      <c r="G30" s="169"/>
      <c r="H30" s="169"/>
      <c r="I30" s="169"/>
      <c r="J30" s="169"/>
      <c r="K30" s="169"/>
      <c r="L30" s="169"/>
      <c r="M30" s="169"/>
      <c r="N30" s="169"/>
      <c r="O30" s="169"/>
    </row>
    <row r="31" spans="1:15" ht="12.95" customHeight="1" x14ac:dyDescent="0.2">
      <c r="A31" s="173" t="s">
        <v>183</v>
      </c>
      <c r="B31" s="174">
        <f>IF(O31="","",(G31-O31)/O31)</f>
        <v>9.2222018236338077E-2</v>
      </c>
      <c r="C31" s="151"/>
      <c r="D31" s="177">
        <f>IF(I31="","",(G31-I31)/I31)</f>
        <v>2.5275735294117647E-2</v>
      </c>
      <c r="E31" s="166"/>
      <c r="F31" s="151"/>
      <c r="G31" s="193">
        <v>1784.8</v>
      </c>
      <c r="H31" s="151"/>
      <c r="I31" s="193">
        <v>1740.8</v>
      </c>
      <c r="J31" s="151"/>
      <c r="K31" s="193">
        <v>1810.9</v>
      </c>
      <c r="L31" s="151"/>
      <c r="M31" s="193">
        <v>1707</v>
      </c>
      <c r="N31" s="151"/>
      <c r="O31" s="193">
        <v>1634.1</v>
      </c>
    </row>
    <row r="32" spans="1:15" ht="12.95" customHeight="1" x14ac:dyDescent="0.2">
      <c r="A32" s="167" t="s">
        <v>184</v>
      </c>
      <c r="B32" s="168">
        <f>IF(O32="","",(G32-O32)/O32)</f>
        <v>0.14624955563455388</v>
      </c>
      <c r="C32" s="169"/>
      <c r="D32" s="170">
        <f>IF(I32="","",(G32-I32)/I32)</f>
        <v>3.0423111338361331E-2</v>
      </c>
      <c r="E32" s="171"/>
      <c r="F32" s="169"/>
      <c r="G32" s="176">
        <v>1612.2</v>
      </c>
      <c r="H32" s="169"/>
      <c r="I32" s="176">
        <v>1564.6</v>
      </c>
      <c r="J32" s="169"/>
      <c r="K32" s="176">
        <v>1550.9</v>
      </c>
      <c r="L32" s="169"/>
      <c r="M32" s="176">
        <v>1474.2</v>
      </c>
      <c r="N32" s="169"/>
      <c r="O32" s="176">
        <v>1406.5</v>
      </c>
    </row>
    <row r="33" spans="1:15" ht="12.95" customHeight="1" x14ac:dyDescent="0.2">
      <c r="A33" s="188" t="s">
        <v>164</v>
      </c>
      <c r="B33" s="174">
        <f>IF(O33="","",(G33-O33)/O33)</f>
        <v>0.11721370782082487</v>
      </c>
      <c r="C33" s="151"/>
      <c r="D33" s="177">
        <f>IF(I33="","",(G33-I33)/I33)</f>
        <v>2.7712228474617406E-2</v>
      </c>
      <c r="E33" s="189"/>
      <c r="F33" s="190"/>
      <c r="G33" s="191">
        <f>SUM(G31:G32)</f>
        <v>3397</v>
      </c>
      <c r="H33" s="190"/>
      <c r="I33" s="191">
        <f>SUM(I31:I32)</f>
        <v>3305.3999999999996</v>
      </c>
      <c r="J33" s="190"/>
      <c r="K33" s="191">
        <f>SUM(K31:K32)</f>
        <v>3361.8</v>
      </c>
      <c r="L33" s="191"/>
      <c r="M33" s="191">
        <f>SUM(M31:M32)</f>
        <v>3181.2</v>
      </c>
      <c r="N33" s="191"/>
      <c r="O33" s="191">
        <f>SUM(O31:O32)</f>
        <v>3040.6</v>
      </c>
    </row>
    <row r="34" spans="1:15" ht="12.95" customHeight="1" x14ac:dyDescent="0.2">
      <c r="A34" s="167" t="s">
        <v>165</v>
      </c>
      <c r="B34" s="168"/>
      <c r="C34" s="169"/>
      <c r="D34" s="169"/>
      <c r="E34" s="171"/>
      <c r="F34" s="169"/>
      <c r="G34" s="169"/>
      <c r="H34" s="169"/>
      <c r="I34" s="169"/>
      <c r="J34" s="169"/>
      <c r="K34" s="169"/>
      <c r="L34" s="169"/>
      <c r="M34" s="169"/>
      <c r="N34" s="169"/>
      <c r="O34" s="169"/>
    </row>
    <row r="35" spans="1:15" ht="12.95" customHeight="1" x14ac:dyDescent="0.2">
      <c r="A35" s="173" t="s">
        <v>166</v>
      </c>
      <c r="B35" s="174"/>
      <c r="C35" s="151"/>
      <c r="D35" s="151"/>
      <c r="E35" s="166"/>
      <c r="F35" s="151"/>
      <c r="G35" s="151"/>
      <c r="H35" s="151"/>
      <c r="I35" s="151"/>
      <c r="J35" s="151"/>
      <c r="K35" s="151"/>
      <c r="L35" s="151"/>
      <c r="M35" s="151"/>
      <c r="N35" s="151"/>
      <c r="O35" s="151"/>
    </row>
    <row r="36" spans="1:15" ht="12.95" customHeight="1" x14ac:dyDescent="0.2">
      <c r="A36" s="167" t="s">
        <v>167</v>
      </c>
      <c r="B36" s="168">
        <f t="shared" ref="B36:B41" si="2">IF(O36="","",(G36-O36)/O36)</f>
        <v>-0.65664160401002503</v>
      </c>
      <c r="C36" s="169"/>
      <c r="D36" s="170">
        <f>-IF(I36="","",(G36-I36)/I36)</f>
        <v>1.2696850393700787</v>
      </c>
      <c r="E36" s="171"/>
      <c r="F36" s="169"/>
      <c r="G36" s="172">
        <v>13.7</v>
      </c>
      <c r="H36" s="169"/>
      <c r="I36" s="172">
        <v>-50.8</v>
      </c>
      <c r="J36" s="169"/>
      <c r="K36" s="172">
        <v>46.4</v>
      </c>
      <c r="L36" s="169"/>
      <c r="M36" s="172">
        <v>23.4</v>
      </c>
      <c r="N36" s="169"/>
      <c r="O36" s="172">
        <v>39.9</v>
      </c>
    </row>
    <row r="37" spans="1:15" ht="12.95" customHeight="1" x14ac:dyDescent="0.2">
      <c r="A37" s="173" t="s">
        <v>185</v>
      </c>
      <c r="B37" s="174">
        <f t="shared" si="2"/>
        <v>0.22764227642276413</v>
      </c>
      <c r="C37" s="151"/>
      <c r="D37" s="177">
        <f>IF(I37="","",(G37-I37)/I37)</f>
        <v>-5.6250000000000022E-2</v>
      </c>
      <c r="E37" s="166"/>
      <c r="F37" s="151"/>
      <c r="G37" s="178">
        <v>30.2</v>
      </c>
      <c r="H37" s="151"/>
      <c r="I37" s="178">
        <v>32</v>
      </c>
      <c r="J37" s="151"/>
      <c r="K37" s="178">
        <v>31.7</v>
      </c>
      <c r="L37" s="151"/>
      <c r="M37" s="178">
        <v>28.2</v>
      </c>
      <c r="N37" s="151"/>
      <c r="O37" s="178">
        <v>24.6</v>
      </c>
    </row>
    <row r="38" spans="1:15" ht="12.95" customHeight="1" x14ac:dyDescent="0.2">
      <c r="A38" s="179" t="s">
        <v>168</v>
      </c>
      <c r="B38" s="168">
        <f t="shared" si="2"/>
        <v>-0.31937984496124033</v>
      </c>
      <c r="C38" s="169"/>
      <c r="D38" s="194" t="s">
        <v>79</v>
      </c>
      <c r="E38" s="195"/>
      <c r="F38" s="196"/>
      <c r="G38" s="197">
        <f>G36+G37</f>
        <v>43.9</v>
      </c>
      <c r="H38" s="196"/>
      <c r="I38" s="197">
        <f>SUM(I36:I37)</f>
        <v>-18.799999999999997</v>
      </c>
      <c r="J38" s="196"/>
      <c r="K38" s="197">
        <f>SUM(K36:K37)</f>
        <v>78.099999999999994</v>
      </c>
      <c r="L38" s="197"/>
      <c r="M38" s="197">
        <f>SUM(M36:M37)</f>
        <v>51.599999999999994</v>
      </c>
      <c r="N38" s="197"/>
      <c r="O38" s="197">
        <f>SUM(O36:O37)</f>
        <v>64.5</v>
      </c>
    </row>
    <row r="39" spans="1:15" ht="12.95" customHeight="1" x14ac:dyDescent="0.2">
      <c r="A39" s="161" t="s">
        <v>186</v>
      </c>
      <c r="B39" s="174">
        <f t="shared" si="2"/>
        <v>-0.11007462686567161</v>
      </c>
      <c r="C39" s="151"/>
      <c r="D39" s="198" t="s">
        <v>79</v>
      </c>
      <c r="E39" s="166"/>
      <c r="F39" s="154"/>
      <c r="G39" s="199">
        <v>47.7</v>
      </c>
      <c r="H39" s="154"/>
      <c r="I39" s="199">
        <v>-37.6</v>
      </c>
      <c r="J39" s="154"/>
      <c r="K39" s="199">
        <v>102.5</v>
      </c>
      <c r="L39" s="154"/>
      <c r="M39" s="199">
        <v>89</v>
      </c>
      <c r="N39" s="154"/>
      <c r="O39" s="199">
        <v>53.6</v>
      </c>
    </row>
    <row r="40" spans="1:15" ht="12.95" customHeight="1" x14ac:dyDescent="0.2">
      <c r="A40" s="200" t="s">
        <v>169</v>
      </c>
      <c r="B40" s="168">
        <f t="shared" si="2"/>
        <v>-0.22438611346316681</v>
      </c>
      <c r="C40" s="169"/>
      <c r="D40" s="194" t="s">
        <v>79</v>
      </c>
      <c r="E40" s="195"/>
      <c r="F40" s="201"/>
      <c r="G40" s="202">
        <f>G38+G39</f>
        <v>91.6</v>
      </c>
      <c r="H40" s="201"/>
      <c r="I40" s="202">
        <f>I38+I39</f>
        <v>-56.4</v>
      </c>
      <c r="J40" s="201"/>
      <c r="K40" s="202">
        <f>K38+K39</f>
        <v>180.6</v>
      </c>
      <c r="L40" s="202"/>
      <c r="M40" s="202">
        <f>M38+M39</f>
        <v>140.6</v>
      </c>
      <c r="N40" s="202"/>
      <c r="O40" s="202">
        <f>O38+O39</f>
        <v>118.1</v>
      </c>
    </row>
    <row r="41" spans="1:15" ht="12.95" customHeight="1" x14ac:dyDescent="0.2">
      <c r="A41" s="173" t="s">
        <v>170</v>
      </c>
      <c r="B41" s="174">
        <f t="shared" si="2"/>
        <v>7.5630252100840331E-2</v>
      </c>
      <c r="C41" s="151"/>
      <c r="D41" s="177">
        <f>IF(I41="","",(G41-I41)/I41)</f>
        <v>-0.13318284424379231</v>
      </c>
      <c r="E41" s="166"/>
      <c r="F41" s="151"/>
      <c r="G41" s="203">
        <v>384</v>
      </c>
      <c r="H41" s="151"/>
      <c r="I41" s="203">
        <v>443</v>
      </c>
      <c r="J41" s="151"/>
      <c r="K41" s="203">
        <v>386</v>
      </c>
      <c r="L41" s="151"/>
      <c r="M41" s="203">
        <v>336</v>
      </c>
      <c r="N41" s="151"/>
      <c r="O41" s="203">
        <v>357</v>
      </c>
    </row>
    <row r="42" spans="1:15" ht="12.95" customHeight="1" x14ac:dyDescent="0.2">
      <c r="A42" s="167" t="s">
        <v>171</v>
      </c>
      <c r="B42" s="168"/>
      <c r="C42" s="169"/>
      <c r="D42" s="169"/>
      <c r="E42" s="171"/>
      <c r="F42" s="169"/>
      <c r="G42" s="169"/>
      <c r="H42" s="169"/>
      <c r="I42" s="169"/>
      <c r="J42" s="169"/>
      <c r="K42" s="169"/>
      <c r="L42" s="169"/>
      <c r="M42" s="169"/>
      <c r="N42" s="169"/>
      <c r="O42" s="169"/>
    </row>
    <row r="43" spans="1:15" ht="12.95" customHeight="1" x14ac:dyDescent="0.2">
      <c r="A43" s="173" t="s">
        <v>187</v>
      </c>
      <c r="B43" s="174">
        <f>IF(O43="","",(G43-O43)/O43)</f>
        <v>6.8179650996471816E-2</v>
      </c>
      <c r="C43" s="151"/>
      <c r="D43" s="177">
        <f>IF(I43="","",(G43-I43)/I43)</f>
        <v>1.7900954111767377E-2</v>
      </c>
      <c r="E43" s="166"/>
      <c r="F43" s="151"/>
      <c r="G43" s="203">
        <v>11202</v>
      </c>
      <c r="H43" s="151"/>
      <c r="I43" s="203">
        <v>11005</v>
      </c>
      <c r="J43" s="151"/>
      <c r="K43" s="203">
        <v>10755</v>
      </c>
      <c r="L43" s="151"/>
      <c r="M43" s="203">
        <v>10565</v>
      </c>
      <c r="N43" s="151"/>
      <c r="O43" s="203">
        <v>10487</v>
      </c>
    </row>
    <row r="44" spans="1:15" ht="12.95" customHeight="1" x14ac:dyDescent="0.2">
      <c r="A44" s="167" t="s">
        <v>188</v>
      </c>
      <c r="B44" s="168">
        <f>IF(O44="","",(G44-O44)/O44)</f>
        <v>9.361329833770779E-2</v>
      </c>
      <c r="C44" s="169"/>
      <c r="D44" s="170">
        <f>IF(I44="","",(G44-I44)/I44)</f>
        <v>2.375102375102375E-2</v>
      </c>
      <c r="E44" s="171"/>
      <c r="F44" s="169"/>
      <c r="G44" s="204">
        <v>1250</v>
      </c>
      <c r="H44" s="169"/>
      <c r="I44" s="204">
        <v>1221</v>
      </c>
      <c r="J44" s="169"/>
      <c r="K44" s="204">
        <v>1197</v>
      </c>
      <c r="L44" s="169"/>
      <c r="M44" s="204">
        <v>1176</v>
      </c>
      <c r="N44" s="169"/>
      <c r="O44" s="204">
        <v>1143</v>
      </c>
    </row>
    <row r="45" spans="1:15" ht="12.95" customHeight="1" x14ac:dyDescent="0.2">
      <c r="A45" s="161" t="s">
        <v>189</v>
      </c>
      <c r="B45" s="174">
        <f>IF(O45="","",(G45-O45)/O45)</f>
        <v>3.8311688311688311E-2</v>
      </c>
      <c r="C45" s="151"/>
      <c r="D45" s="17">
        <v>0</v>
      </c>
      <c r="E45" s="166"/>
      <c r="F45" s="154"/>
      <c r="G45" s="205">
        <v>1599</v>
      </c>
      <c r="H45" s="154"/>
      <c r="I45" s="205">
        <v>1594</v>
      </c>
      <c r="J45" s="154"/>
      <c r="K45" s="205">
        <v>1568</v>
      </c>
      <c r="L45" s="154"/>
      <c r="M45" s="205">
        <v>1552</v>
      </c>
      <c r="N45" s="154"/>
      <c r="O45" s="205">
        <v>1540</v>
      </c>
    </row>
    <row r="46" spans="1:15" ht="6" customHeight="1" x14ac:dyDescent="0.2">
      <c r="A46" s="151"/>
      <c r="B46" s="206"/>
      <c r="C46" s="154"/>
      <c r="D46" s="154"/>
      <c r="E46" s="207"/>
      <c r="F46" s="151"/>
      <c r="G46" s="151"/>
      <c r="H46" s="151"/>
      <c r="I46" s="151"/>
      <c r="J46" s="151"/>
      <c r="K46" s="151"/>
      <c r="L46" s="151"/>
      <c r="M46" s="151"/>
      <c r="N46" s="151"/>
      <c r="O46" s="151"/>
    </row>
    <row r="47" spans="1:15" s="173" customFormat="1" ht="11.25" x14ac:dyDescent="0.2">
      <c r="A47" s="394" t="s">
        <v>252</v>
      </c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</row>
    <row r="48" spans="1:15" s="173" customFormat="1" ht="12" customHeight="1" x14ac:dyDescent="0.2">
      <c r="A48" s="358" t="s">
        <v>233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</row>
    <row r="49" spans="1:15" s="173" customFormat="1" ht="11.25" x14ac:dyDescent="0.2">
      <c r="A49" s="358" t="s">
        <v>234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</row>
    <row r="50" spans="1:15" s="173" customFormat="1" ht="11.25" x14ac:dyDescent="0.2">
      <c r="A50" s="358" t="s">
        <v>232</v>
      </c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</row>
    <row r="51" spans="1:15" s="173" customFormat="1" ht="11.25" x14ac:dyDescent="0.2">
      <c r="A51" s="358" t="s">
        <v>255</v>
      </c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</row>
    <row r="52" spans="1:15" s="173" customFormat="1" ht="12.75" customHeight="1" x14ac:dyDescent="0.2">
      <c r="A52" s="358" t="s">
        <v>256</v>
      </c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</row>
    <row r="53" spans="1:15" s="173" customFormat="1" ht="11.25" x14ac:dyDescent="0.2">
      <c r="A53" s="173" t="s">
        <v>257</v>
      </c>
    </row>
    <row r="54" spans="1:15" x14ac:dyDescent="0.2">
      <c r="A54" s="173" t="s">
        <v>251</v>
      </c>
    </row>
  </sheetData>
  <mergeCells count="12">
    <mergeCell ref="A52:O52"/>
    <mergeCell ref="A2:O2"/>
    <mergeCell ref="A3:O3"/>
    <mergeCell ref="A4:O4"/>
    <mergeCell ref="B6:D6"/>
    <mergeCell ref="G6:I6"/>
    <mergeCell ref="K6:O6"/>
    <mergeCell ref="A47:O47"/>
    <mergeCell ref="A48:O48"/>
    <mergeCell ref="A49:O49"/>
    <mergeCell ref="A50:O50"/>
    <mergeCell ref="A51:O51"/>
  </mergeCells>
  <pageMargins left="0" right="0" top="0" bottom="0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19" workbookViewId="0">
      <selection activeCell="A54" sqref="A54"/>
    </sheetView>
  </sheetViews>
  <sheetFormatPr defaultColWidth="21.5" defaultRowHeight="12.75" x14ac:dyDescent="0.2"/>
  <cols>
    <col min="1" max="1" width="43.33203125" bestFit="1" customWidth="1"/>
    <col min="2" max="2" width="0.83203125" customWidth="1"/>
    <col min="3" max="15" width="10.5" bestFit="1" customWidth="1"/>
    <col min="16" max="17" width="8.33203125" customWidth="1"/>
  </cols>
  <sheetData>
    <row r="1" spans="1:17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5">
      <c r="A2" s="353" t="s">
        <v>80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</row>
    <row r="3" spans="1:17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2">
      <c r="A4" s="151"/>
      <c r="B4" s="151"/>
      <c r="C4" s="209" t="s">
        <v>3</v>
      </c>
      <c r="D4" s="209" t="s">
        <v>11</v>
      </c>
      <c r="E4" s="209" t="s">
        <v>11</v>
      </c>
      <c r="F4" s="209" t="s">
        <v>11</v>
      </c>
      <c r="G4" s="209" t="s">
        <v>11</v>
      </c>
      <c r="H4" s="209" t="s">
        <v>11</v>
      </c>
      <c r="I4" s="209" t="s">
        <v>11</v>
      </c>
      <c r="J4" s="209" t="s">
        <v>2</v>
      </c>
      <c r="K4" s="209" t="s">
        <v>11</v>
      </c>
      <c r="L4" s="209" t="s">
        <v>11</v>
      </c>
      <c r="M4" s="209" t="s">
        <v>11</v>
      </c>
      <c r="N4" s="209" t="s">
        <v>11</v>
      </c>
      <c r="O4" s="209" t="s">
        <v>11</v>
      </c>
      <c r="P4" s="395" t="s">
        <v>4</v>
      </c>
      <c r="Q4" s="384"/>
    </row>
    <row r="5" spans="1:17" ht="15" customHeight="1" x14ac:dyDescent="0.2">
      <c r="A5" s="151"/>
      <c r="B5" s="151"/>
      <c r="C5" s="210" t="s">
        <v>81</v>
      </c>
      <c r="D5" s="210" t="s">
        <v>82</v>
      </c>
      <c r="E5" s="210" t="s">
        <v>83</v>
      </c>
      <c r="F5" s="210" t="s">
        <v>84</v>
      </c>
      <c r="G5" s="210" t="s">
        <v>85</v>
      </c>
      <c r="H5" s="210" t="s">
        <v>86</v>
      </c>
      <c r="I5" s="210" t="s">
        <v>87</v>
      </c>
      <c r="J5" s="210" t="s">
        <v>88</v>
      </c>
      <c r="K5" s="210" t="s">
        <v>89</v>
      </c>
      <c r="L5" s="210" t="s">
        <v>90</v>
      </c>
      <c r="M5" s="210" t="s">
        <v>91</v>
      </c>
      <c r="N5" s="210" t="s">
        <v>92</v>
      </c>
      <c r="O5" s="211" t="s">
        <v>81</v>
      </c>
      <c r="P5" s="212" t="s">
        <v>93</v>
      </c>
      <c r="Q5" s="212" t="s">
        <v>94</v>
      </c>
    </row>
    <row r="6" spans="1:17" x14ac:dyDescent="0.2">
      <c r="A6" s="251" t="s">
        <v>190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213"/>
      <c r="P6" s="151"/>
      <c r="Q6" s="151"/>
    </row>
    <row r="7" spans="1:17" x14ac:dyDescent="0.2">
      <c r="A7" s="252" t="s">
        <v>203</v>
      </c>
      <c r="B7" s="214"/>
      <c r="C7" s="242">
        <v>21350</v>
      </c>
      <c r="D7" s="242">
        <v>21891</v>
      </c>
      <c r="E7" s="242">
        <v>21948</v>
      </c>
      <c r="F7" s="242">
        <v>22405</v>
      </c>
      <c r="G7" s="242">
        <v>23377</v>
      </c>
      <c r="H7" s="242">
        <v>24272</v>
      </c>
      <c r="I7" s="242">
        <v>24719</v>
      </c>
      <c r="J7" s="242">
        <v>26149</v>
      </c>
      <c r="K7" s="242">
        <v>25029</v>
      </c>
      <c r="L7" s="242">
        <v>24103</v>
      </c>
      <c r="M7" s="242">
        <v>24163</v>
      </c>
      <c r="N7" s="242">
        <v>24416</v>
      </c>
      <c r="O7" s="256">
        <v>24271</v>
      </c>
      <c r="P7" s="215">
        <f>(O7-N7)/N7</f>
        <v>-5.9387287024901701E-3</v>
      </c>
      <c r="Q7" s="215">
        <f>(O7-C7)/C7</f>
        <v>0.13681498829039812</v>
      </c>
    </row>
    <row r="8" spans="1:17" x14ac:dyDescent="0.2">
      <c r="A8" s="251" t="s">
        <v>204</v>
      </c>
      <c r="B8" s="151"/>
      <c r="C8" s="203">
        <v>6140</v>
      </c>
      <c r="D8" s="203">
        <v>6348</v>
      </c>
      <c r="E8" s="203">
        <v>6429</v>
      </c>
      <c r="F8" s="203">
        <v>6496</v>
      </c>
      <c r="G8" s="203">
        <v>6728</v>
      </c>
      <c r="H8" s="203">
        <v>6874</v>
      </c>
      <c r="I8" s="203">
        <v>6903</v>
      </c>
      <c r="J8" s="203">
        <v>7411</v>
      </c>
      <c r="K8" s="203">
        <v>7273</v>
      </c>
      <c r="L8" s="203">
        <v>7063</v>
      </c>
      <c r="M8" s="203">
        <v>7066</v>
      </c>
      <c r="N8" s="203">
        <v>7442</v>
      </c>
      <c r="O8" s="257">
        <v>7510</v>
      </c>
      <c r="P8" s="216">
        <f>(O8-N8)/N8</f>
        <v>9.137328675087342E-3</v>
      </c>
      <c r="Q8" s="216">
        <f>(O8-C8)/C8</f>
        <v>0.22312703583061888</v>
      </c>
    </row>
    <row r="9" spans="1:17" x14ac:dyDescent="0.2">
      <c r="A9" s="252" t="s">
        <v>205</v>
      </c>
      <c r="B9" s="214"/>
      <c r="C9" s="242">
        <v>2423</v>
      </c>
      <c r="D9" s="242">
        <v>2470</v>
      </c>
      <c r="E9" s="242">
        <v>2472</v>
      </c>
      <c r="F9" s="242">
        <v>2519</v>
      </c>
      <c r="G9" s="242">
        <v>2575</v>
      </c>
      <c r="H9" s="242">
        <v>2648</v>
      </c>
      <c r="I9" s="242">
        <v>2674</v>
      </c>
      <c r="J9" s="242">
        <v>2824</v>
      </c>
      <c r="K9" s="242">
        <v>2714</v>
      </c>
      <c r="L9" s="242">
        <v>2641</v>
      </c>
      <c r="M9" s="242">
        <v>2648</v>
      </c>
      <c r="N9" s="242">
        <v>2705</v>
      </c>
      <c r="O9" s="256">
        <v>2718</v>
      </c>
      <c r="P9" s="217">
        <v>0</v>
      </c>
      <c r="Q9" s="215">
        <f>(O9-C9)/C9</f>
        <v>0.12174989682212134</v>
      </c>
    </row>
    <row r="10" spans="1:17" ht="12.75" customHeight="1" x14ac:dyDescent="0.2">
      <c r="A10" s="251" t="s">
        <v>191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218"/>
      <c r="O10" s="165"/>
      <c r="P10" s="219"/>
      <c r="Q10" s="220"/>
    </row>
    <row r="11" spans="1:17" ht="12.75" customHeight="1" x14ac:dyDescent="0.2">
      <c r="A11" s="252" t="s">
        <v>95</v>
      </c>
      <c r="B11" s="214"/>
      <c r="C11" s="221">
        <v>2995.8</v>
      </c>
      <c r="D11" s="221">
        <v>3040.6</v>
      </c>
      <c r="E11" s="221">
        <v>3099.9</v>
      </c>
      <c r="F11" s="221">
        <v>3122.3</v>
      </c>
      <c r="G11" s="221">
        <v>3181.2</v>
      </c>
      <c r="H11" s="221">
        <v>3256.5</v>
      </c>
      <c r="I11" s="221">
        <v>3318.8</v>
      </c>
      <c r="J11" s="221">
        <v>3361.8</v>
      </c>
      <c r="K11" s="221">
        <v>3480.5</v>
      </c>
      <c r="L11" s="221">
        <v>3328.8</v>
      </c>
      <c r="M11" s="221">
        <v>3305.4</v>
      </c>
      <c r="N11" s="221">
        <v>3312.1</v>
      </c>
      <c r="O11" s="222">
        <v>3378.1</v>
      </c>
      <c r="P11" s="223"/>
      <c r="Q11" s="224"/>
    </row>
    <row r="12" spans="1:17" ht="12.75" customHeight="1" x14ac:dyDescent="0.2">
      <c r="A12" s="251" t="s">
        <v>192</v>
      </c>
      <c r="B12" s="151"/>
      <c r="C12" s="178">
        <v>37.700000000000003</v>
      </c>
      <c r="D12" s="178">
        <v>15.8</v>
      </c>
      <c r="E12" s="178">
        <v>18</v>
      </c>
      <c r="F12" s="178">
        <v>17.8</v>
      </c>
      <c r="G12" s="178">
        <v>35.4</v>
      </c>
      <c r="H12" s="178">
        <v>15.7</v>
      </c>
      <c r="I12" s="178">
        <v>27</v>
      </c>
      <c r="J12" s="178">
        <v>11.5</v>
      </c>
      <c r="K12" s="178">
        <v>-50.5</v>
      </c>
      <c r="L12" s="178">
        <v>20.2</v>
      </c>
      <c r="M12" s="178">
        <v>0.4</v>
      </c>
      <c r="N12" s="178">
        <v>19.399999999999999</v>
      </c>
      <c r="O12" s="225">
        <v>24.1</v>
      </c>
      <c r="P12" s="226">
        <f>(O12-N12)/N12</f>
        <v>0.24226804123711357</v>
      </c>
      <c r="Q12" s="216">
        <f>(O12-C12)/C12</f>
        <v>-0.36074270557029181</v>
      </c>
    </row>
    <row r="13" spans="1:17" ht="12.75" customHeight="1" x14ac:dyDescent="0.2">
      <c r="A13" s="252" t="s">
        <v>206</v>
      </c>
      <c r="B13" s="214"/>
      <c r="C13" s="227">
        <v>7.1</v>
      </c>
      <c r="D13" s="227">
        <v>43.5</v>
      </c>
      <c r="E13" s="227">
        <v>4.4000000000000004</v>
      </c>
      <c r="F13" s="227">
        <v>41.1</v>
      </c>
      <c r="G13" s="227">
        <v>39.9</v>
      </c>
      <c r="H13" s="227">
        <v>46.6</v>
      </c>
      <c r="I13" s="227">
        <v>16</v>
      </c>
      <c r="J13" s="227">
        <v>107.2</v>
      </c>
      <c r="K13" s="227">
        <v>-101.2</v>
      </c>
      <c r="L13" s="227">
        <v>-43.6</v>
      </c>
      <c r="M13" s="227">
        <v>6.3</v>
      </c>
      <c r="N13" s="227">
        <v>46.6</v>
      </c>
      <c r="O13" s="228">
        <f>O14-O11-O12</f>
        <v>-5.1999999999999105</v>
      </c>
      <c r="P13" s="223"/>
      <c r="Q13" s="224"/>
    </row>
    <row r="14" spans="1:17" ht="12.75" customHeight="1" x14ac:dyDescent="0.2">
      <c r="A14" s="251" t="s">
        <v>96</v>
      </c>
      <c r="B14" s="151"/>
      <c r="C14" s="229">
        <v>3040.6</v>
      </c>
      <c r="D14" s="229">
        <v>3099.9</v>
      </c>
      <c r="E14" s="229">
        <v>3122.3</v>
      </c>
      <c r="F14" s="229">
        <v>3181.2</v>
      </c>
      <c r="G14" s="229">
        <v>3256.5</v>
      </c>
      <c r="H14" s="229">
        <v>3318.8</v>
      </c>
      <c r="I14" s="229">
        <v>3361.8</v>
      </c>
      <c r="J14" s="229">
        <v>3480.5</v>
      </c>
      <c r="K14" s="229">
        <v>3328.8</v>
      </c>
      <c r="L14" s="229">
        <v>3305.4</v>
      </c>
      <c r="M14" s="229">
        <v>3312.1</v>
      </c>
      <c r="N14" s="229">
        <v>3378.1</v>
      </c>
      <c r="O14" s="230">
        <v>3397</v>
      </c>
      <c r="P14" s="226">
        <f>(O14-N14)/N14</f>
        <v>5.5948610165477905E-3</v>
      </c>
      <c r="Q14" s="216">
        <f>(O14-C14)/C14</f>
        <v>0.11721370782082487</v>
      </c>
    </row>
    <row r="15" spans="1:17" ht="12.75" customHeight="1" x14ac:dyDescent="0.2">
      <c r="A15" s="253" t="s">
        <v>193</v>
      </c>
      <c r="B15" s="231"/>
      <c r="C15" s="232">
        <v>22.1</v>
      </c>
      <c r="D15" s="232">
        <v>15.8</v>
      </c>
      <c r="E15" s="232">
        <v>18</v>
      </c>
      <c r="F15" s="232">
        <v>17.8</v>
      </c>
      <c r="G15" s="232">
        <v>19.2</v>
      </c>
      <c r="H15" s="232">
        <v>15.7</v>
      </c>
      <c r="I15" s="232">
        <v>27</v>
      </c>
      <c r="J15" s="232">
        <v>18.7</v>
      </c>
      <c r="K15" s="232">
        <v>21.3</v>
      </c>
      <c r="L15" s="232">
        <v>25.6</v>
      </c>
      <c r="M15" s="232">
        <v>9.9</v>
      </c>
      <c r="N15" s="233">
        <v>19.399999999999999</v>
      </c>
      <c r="O15" s="234">
        <v>24.1</v>
      </c>
      <c r="P15" s="235">
        <f>(O15-N15)/N15</f>
        <v>0.24226804123711357</v>
      </c>
      <c r="Q15" s="236">
        <f>(O15-C15)/C15</f>
        <v>9.0497737556561084E-2</v>
      </c>
    </row>
    <row r="16" spans="1:17" ht="12.75" customHeight="1" x14ac:dyDescent="0.2">
      <c r="A16" s="251" t="s">
        <v>97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65"/>
      <c r="P16" s="219"/>
      <c r="Q16" s="220"/>
    </row>
    <row r="17" spans="1:17" ht="12.75" customHeight="1" x14ac:dyDescent="0.2">
      <c r="A17" s="252" t="s">
        <v>207</v>
      </c>
      <c r="B17" s="214"/>
      <c r="C17" s="221">
        <v>242.2</v>
      </c>
      <c r="D17" s="221">
        <v>247.2</v>
      </c>
      <c r="E17" s="221">
        <v>249.9</v>
      </c>
      <c r="F17" s="221">
        <v>255</v>
      </c>
      <c r="G17" s="221">
        <v>259.8</v>
      </c>
      <c r="H17" s="221">
        <v>265.10000000000002</v>
      </c>
      <c r="I17" s="221">
        <v>268.7</v>
      </c>
      <c r="J17" s="221">
        <v>278.60000000000002</v>
      </c>
      <c r="K17" s="221">
        <v>273</v>
      </c>
      <c r="L17" s="221">
        <v>273.2</v>
      </c>
      <c r="M17" s="221">
        <v>274.7</v>
      </c>
      <c r="N17" s="237">
        <v>279.10000000000002</v>
      </c>
      <c r="O17" s="222">
        <v>280</v>
      </c>
      <c r="P17" s="217">
        <v>0</v>
      </c>
      <c r="Q17" s="215">
        <f>(O17-C17)/C17</f>
        <v>0.15606936416184977</v>
      </c>
    </row>
    <row r="18" spans="1:17" ht="12.75" customHeight="1" x14ac:dyDescent="0.2">
      <c r="A18" s="251" t="s">
        <v>194</v>
      </c>
      <c r="B18" s="151"/>
      <c r="C18" s="178">
        <v>1297.5999999999999</v>
      </c>
      <c r="D18" s="178">
        <v>1323.8</v>
      </c>
      <c r="E18" s="178">
        <v>1333.1</v>
      </c>
      <c r="F18" s="178">
        <v>1358.6</v>
      </c>
      <c r="G18" s="178">
        <v>1382.6</v>
      </c>
      <c r="H18" s="178">
        <v>1410.8</v>
      </c>
      <c r="I18" s="178">
        <v>1431.1</v>
      </c>
      <c r="J18" s="178">
        <v>1483.7</v>
      </c>
      <c r="K18" s="178">
        <v>1449.5</v>
      </c>
      <c r="L18" s="178">
        <v>1444.4</v>
      </c>
      <c r="M18" s="178">
        <v>1451.6</v>
      </c>
      <c r="N18" s="238">
        <v>1478</v>
      </c>
      <c r="O18" s="225">
        <v>1488.7</v>
      </c>
      <c r="P18" s="226">
        <f>(O18-N18)/N18</f>
        <v>7.2395128552097737E-3</v>
      </c>
      <c r="Q18" s="216">
        <f>(O18-C18)/C18</f>
        <v>0.14727188655980283</v>
      </c>
    </row>
    <row r="19" spans="1:17" ht="12.75" customHeight="1" x14ac:dyDescent="0.2">
      <c r="A19" s="252" t="s">
        <v>195</v>
      </c>
      <c r="B19" s="214"/>
      <c r="C19" s="239"/>
      <c r="D19" s="239"/>
      <c r="E19" s="214"/>
      <c r="F19" s="214"/>
      <c r="G19" s="214"/>
      <c r="H19" s="239"/>
      <c r="I19" s="239"/>
      <c r="J19" s="214"/>
      <c r="K19" s="214"/>
      <c r="L19" s="214"/>
      <c r="M19" s="214"/>
      <c r="N19" s="214"/>
      <c r="O19" s="240"/>
      <c r="P19" s="223"/>
      <c r="Q19" s="224"/>
    </row>
    <row r="20" spans="1:17" ht="12.75" customHeight="1" x14ac:dyDescent="0.2">
      <c r="A20" s="251" t="s">
        <v>196</v>
      </c>
      <c r="B20" s="151"/>
      <c r="C20" s="203">
        <v>10487</v>
      </c>
      <c r="D20" s="203">
        <v>10477</v>
      </c>
      <c r="E20" s="203">
        <v>10525</v>
      </c>
      <c r="F20" s="203">
        <v>10565</v>
      </c>
      <c r="G20" s="203">
        <v>10603</v>
      </c>
      <c r="H20" s="203">
        <v>10671</v>
      </c>
      <c r="I20" s="203">
        <v>10755</v>
      </c>
      <c r="J20" s="203">
        <v>10858</v>
      </c>
      <c r="K20" s="203">
        <v>10936</v>
      </c>
      <c r="L20" s="203">
        <v>11005</v>
      </c>
      <c r="M20" s="203">
        <v>11081</v>
      </c>
      <c r="N20" s="203">
        <v>11145</v>
      </c>
      <c r="O20" s="241">
        <v>11202</v>
      </c>
      <c r="P20" s="226">
        <f>(O20-N20)/N20</f>
        <v>5.1144010767160165E-3</v>
      </c>
      <c r="Q20" s="216">
        <f>(O20-C20)/C20</f>
        <v>6.8179650996471816E-2</v>
      </c>
    </row>
    <row r="21" spans="1:17" ht="12.75" customHeight="1" x14ac:dyDescent="0.2">
      <c r="A21" s="252" t="s">
        <v>208</v>
      </c>
      <c r="B21" s="214"/>
      <c r="C21" s="242">
        <v>1143</v>
      </c>
      <c r="D21" s="242">
        <v>1154</v>
      </c>
      <c r="E21" s="242">
        <v>1167</v>
      </c>
      <c r="F21" s="242">
        <v>1176</v>
      </c>
      <c r="G21" s="242">
        <v>1181</v>
      </c>
      <c r="H21" s="242">
        <v>1192</v>
      </c>
      <c r="I21" s="242">
        <v>1197</v>
      </c>
      <c r="J21" s="242">
        <v>1210</v>
      </c>
      <c r="K21" s="242">
        <v>1218</v>
      </c>
      <c r="L21" s="242">
        <v>1221</v>
      </c>
      <c r="M21" s="242">
        <v>1230</v>
      </c>
      <c r="N21" s="242">
        <v>1240</v>
      </c>
      <c r="O21" s="243">
        <v>1250</v>
      </c>
      <c r="P21" s="244">
        <f>(O21-N21)/N21</f>
        <v>8.0645161290322578E-3</v>
      </c>
      <c r="Q21" s="215">
        <f>(O21-C21)/C21</f>
        <v>9.361329833770779E-2</v>
      </c>
    </row>
    <row r="22" spans="1:17" ht="12.75" customHeight="1" x14ac:dyDescent="0.2">
      <c r="A22" s="251" t="s">
        <v>209</v>
      </c>
      <c r="B22" s="151"/>
      <c r="C22" s="203">
        <v>1540</v>
      </c>
      <c r="D22" s="203">
        <v>1540</v>
      </c>
      <c r="E22" s="203">
        <v>1550</v>
      </c>
      <c r="F22" s="203">
        <v>1552</v>
      </c>
      <c r="G22" s="203">
        <v>1556</v>
      </c>
      <c r="H22" s="203">
        <v>1564</v>
      </c>
      <c r="I22" s="203">
        <v>1568</v>
      </c>
      <c r="J22" s="203">
        <v>1580</v>
      </c>
      <c r="K22" s="203">
        <v>1580</v>
      </c>
      <c r="L22" s="203">
        <v>1594</v>
      </c>
      <c r="M22" s="203">
        <v>1599</v>
      </c>
      <c r="N22" s="203">
        <v>1599</v>
      </c>
      <c r="O22" s="241">
        <v>1599</v>
      </c>
      <c r="P22" s="245">
        <v>0</v>
      </c>
      <c r="Q22" s="216">
        <f>(O22-C22)/C22</f>
        <v>3.8311688311688311E-2</v>
      </c>
    </row>
    <row r="23" spans="1:17" ht="12.75" customHeight="1" x14ac:dyDescent="0.2">
      <c r="A23" s="254" t="s">
        <v>98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40"/>
      <c r="P23" s="223"/>
      <c r="Q23" s="224"/>
    </row>
    <row r="24" spans="1:17" ht="12.75" customHeight="1" x14ac:dyDescent="0.2">
      <c r="A24" s="251" t="s">
        <v>210</v>
      </c>
      <c r="B24" s="151"/>
      <c r="C24" s="203">
        <v>117</v>
      </c>
      <c r="D24" s="203">
        <v>107</v>
      </c>
      <c r="E24" s="203">
        <v>123</v>
      </c>
      <c r="F24" s="203">
        <v>106</v>
      </c>
      <c r="G24" s="203">
        <v>117</v>
      </c>
      <c r="H24" s="203">
        <v>122</v>
      </c>
      <c r="I24" s="203">
        <v>147</v>
      </c>
      <c r="J24" s="203">
        <v>165</v>
      </c>
      <c r="K24" s="203">
        <v>138</v>
      </c>
      <c r="L24" s="203">
        <v>140</v>
      </c>
      <c r="M24" s="203">
        <v>141</v>
      </c>
      <c r="N24" s="246">
        <v>122</v>
      </c>
      <c r="O24" s="241">
        <v>121</v>
      </c>
      <c r="P24" s="226">
        <f>(O24-N24)/N24</f>
        <v>-8.1967213114754103E-3</v>
      </c>
      <c r="Q24" s="216">
        <f>(O24-C24)/C24</f>
        <v>3.4188034188034191E-2</v>
      </c>
    </row>
    <row r="25" spans="1:17" ht="12.75" customHeight="1" x14ac:dyDescent="0.2">
      <c r="A25" s="252" t="s">
        <v>211</v>
      </c>
      <c r="B25" s="214"/>
      <c r="C25" s="242">
        <v>1736</v>
      </c>
      <c r="D25" s="242">
        <v>1683</v>
      </c>
      <c r="E25" s="242">
        <v>1823</v>
      </c>
      <c r="F25" s="242">
        <v>1709</v>
      </c>
      <c r="G25" s="242">
        <v>1988</v>
      </c>
      <c r="H25" s="242">
        <v>1804</v>
      </c>
      <c r="I25" s="242">
        <v>2046</v>
      </c>
      <c r="J25" s="242">
        <v>2303</v>
      </c>
      <c r="K25" s="242">
        <v>2005</v>
      </c>
      <c r="L25" s="242">
        <v>2145</v>
      </c>
      <c r="M25" s="242">
        <v>2034</v>
      </c>
      <c r="N25" s="242">
        <v>1852</v>
      </c>
      <c r="O25" s="243">
        <v>1814</v>
      </c>
      <c r="P25" s="244">
        <f>(O25-N25)/N25</f>
        <v>-2.0518358531317494E-2</v>
      </c>
      <c r="Q25" s="215">
        <f>(O25-C25)/C25</f>
        <v>4.4930875576036866E-2</v>
      </c>
    </row>
    <row r="26" spans="1:17" ht="12.75" customHeight="1" x14ac:dyDescent="0.2">
      <c r="A26" s="251" t="s">
        <v>212</v>
      </c>
      <c r="B26" s="151"/>
      <c r="C26" s="203">
        <v>43790</v>
      </c>
      <c r="D26" s="203">
        <v>42236</v>
      </c>
      <c r="E26" s="203">
        <v>47290</v>
      </c>
      <c r="F26" s="203">
        <v>39639</v>
      </c>
      <c r="G26" s="203">
        <v>51454</v>
      </c>
      <c r="H26" s="203">
        <v>50583</v>
      </c>
      <c r="I26" s="203">
        <v>54486</v>
      </c>
      <c r="J26" s="203">
        <v>64488</v>
      </c>
      <c r="K26" s="203">
        <v>60830</v>
      </c>
      <c r="L26" s="203">
        <v>58906</v>
      </c>
      <c r="M26" s="203">
        <v>55980</v>
      </c>
      <c r="N26" s="203">
        <v>56234</v>
      </c>
      <c r="O26" s="241">
        <v>56491</v>
      </c>
      <c r="P26" s="245">
        <v>0</v>
      </c>
      <c r="Q26" s="216">
        <f>(O26-C26)/C26</f>
        <v>0.29004338890157572</v>
      </c>
    </row>
    <row r="27" spans="1:17" ht="12.75" customHeight="1" x14ac:dyDescent="0.2">
      <c r="A27" s="252" t="s">
        <v>197</v>
      </c>
      <c r="B27" s="214"/>
      <c r="C27" s="247">
        <v>0.115</v>
      </c>
      <c r="D27" s="247">
        <v>0.113</v>
      </c>
      <c r="E27" s="247">
        <v>0.114</v>
      </c>
      <c r="F27" s="247">
        <v>0.111</v>
      </c>
      <c r="G27" s="247">
        <v>0.109</v>
      </c>
      <c r="H27" s="247">
        <v>0.108</v>
      </c>
      <c r="I27" s="247">
        <v>0.108</v>
      </c>
      <c r="J27" s="247">
        <v>0.104</v>
      </c>
      <c r="K27" s="247">
        <v>0.109</v>
      </c>
      <c r="L27" s="247">
        <v>0.11</v>
      </c>
      <c r="M27" s="247">
        <v>0.109</v>
      </c>
      <c r="N27" s="247">
        <v>0.106</v>
      </c>
      <c r="O27" s="248">
        <v>0.107</v>
      </c>
      <c r="P27" s="249" t="s">
        <v>99</v>
      </c>
      <c r="Q27" s="250" t="s">
        <v>100</v>
      </c>
    </row>
    <row r="28" spans="1:17" ht="12.75" customHeight="1" x14ac:dyDescent="0.2">
      <c r="A28" s="255" t="s">
        <v>101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65"/>
      <c r="P28" s="165"/>
      <c r="Q28" s="151"/>
    </row>
    <row r="29" spans="1:17" ht="12.75" customHeight="1" x14ac:dyDescent="0.2">
      <c r="A29" s="251" t="s">
        <v>198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65"/>
      <c r="P29" s="165"/>
      <c r="Q29" s="151"/>
    </row>
    <row r="30" spans="1:17" ht="12.75" customHeight="1" x14ac:dyDescent="0.2">
      <c r="A30" s="252" t="s">
        <v>213</v>
      </c>
      <c r="B30" s="214"/>
      <c r="C30" s="242">
        <v>-63</v>
      </c>
      <c r="D30" s="242">
        <v>-95</v>
      </c>
      <c r="E30" s="242">
        <v>-1683</v>
      </c>
      <c r="F30" s="242">
        <v>-138</v>
      </c>
      <c r="G30" s="242">
        <v>-51</v>
      </c>
      <c r="H30" s="242">
        <v>85</v>
      </c>
      <c r="I30" s="242">
        <v>1023</v>
      </c>
      <c r="J30" s="242">
        <v>496</v>
      </c>
      <c r="K30" s="242">
        <v>715</v>
      </c>
      <c r="L30" s="242">
        <v>-158</v>
      </c>
      <c r="M30" s="242">
        <v>410</v>
      </c>
      <c r="N30" s="242">
        <v>953</v>
      </c>
      <c r="O30" s="256">
        <v>981</v>
      </c>
      <c r="P30" s="214"/>
      <c r="Q30" s="214"/>
    </row>
    <row r="31" spans="1:17" ht="12.75" customHeight="1" x14ac:dyDescent="0.2">
      <c r="A31" s="251" t="s">
        <v>214</v>
      </c>
      <c r="B31" s="151"/>
      <c r="C31" s="203">
        <v>-322</v>
      </c>
      <c r="D31" s="203">
        <v>-139</v>
      </c>
      <c r="E31" s="203">
        <v>-293</v>
      </c>
      <c r="F31" s="203">
        <v>45</v>
      </c>
      <c r="G31" s="203">
        <v>378</v>
      </c>
      <c r="H31" s="203">
        <v>-144</v>
      </c>
      <c r="I31" s="203">
        <v>274</v>
      </c>
      <c r="J31" s="203">
        <v>-125</v>
      </c>
      <c r="K31" s="203">
        <v>-167</v>
      </c>
      <c r="L31" s="203">
        <v>130</v>
      </c>
      <c r="M31" s="203">
        <v>359</v>
      </c>
      <c r="N31" s="203">
        <v>753</v>
      </c>
      <c r="O31" s="257">
        <v>1195</v>
      </c>
      <c r="P31" s="151"/>
      <c r="Q31" s="151"/>
    </row>
    <row r="32" spans="1:17" ht="12.75" customHeight="1" x14ac:dyDescent="0.2">
      <c r="A32" s="252" t="s">
        <v>215</v>
      </c>
      <c r="B32" s="214"/>
      <c r="C32" s="242">
        <v>3631</v>
      </c>
      <c r="D32" s="242">
        <v>2675</v>
      </c>
      <c r="E32" s="242">
        <v>1705</v>
      </c>
      <c r="F32" s="242">
        <v>1549</v>
      </c>
      <c r="G32" s="242">
        <v>1913</v>
      </c>
      <c r="H32" s="242">
        <v>2627</v>
      </c>
      <c r="I32" s="242">
        <v>1852</v>
      </c>
      <c r="J32" s="242">
        <v>4306</v>
      </c>
      <c r="K32" s="242">
        <v>2685</v>
      </c>
      <c r="L32" s="242">
        <v>1546</v>
      </c>
      <c r="M32" s="242">
        <v>809</v>
      </c>
      <c r="N32" s="242">
        <v>372</v>
      </c>
      <c r="O32" s="256">
        <v>-498</v>
      </c>
      <c r="P32" s="214"/>
      <c r="Q32" s="214"/>
    </row>
    <row r="33" spans="1:17" ht="12.75" customHeight="1" x14ac:dyDescent="0.2">
      <c r="A33" s="251" t="s">
        <v>216</v>
      </c>
      <c r="B33" s="151"/>
      <c r="C33" s="203">
        <v>647</v>
      </c>
      <c r="D33" s="203">
        <v>236</v>
      </c>
      <c r="E33" s="203">
        <v>279</v>
      </c>
      <c r="F33" s="203">
        <v>465</v>
      </c>
      <c r="G33" s="203">
        <v>655</v>
      </c>
      <c r="H33" s="203">
        <v>58</v>
      </c>
      <c r="I33" s="203">
        <v>424</v>
      </c>
      <c r="J33" s="203">
        <v>1569</v>
      </c>
      <c r="K33" s="203">
        <v>187</v>
      </c>
      <c r="L33" s="203">
        <v>326</v>
      </c>
      <c r="M33" s="203">
        <v>122</v>
      </c>
      <c r="N33" s="203">
        <v>-19</v>
      </c>
      <c r="O33" s="257">
        <v>383</v>
      </c>
      <c r="P33" s="151"/>
      <c r="Q33" s="151"/>
    </row>
    <row r="34" spans="1:17" ht="12.75" customHeight="1" x14ac:dyDescent="0.2">
      <c r="A34" s="252" t="s">
        <v>217</v>
      </c>
      <c r="B34" s="214"/>
      <c r="C34" s="242">
        <v>-340</v>
      </c>
      <c r="D34" s="242">
        <v>142</v>
      </c>
      <c r="E34" s="242">
        <v>-272</v>
      </c>
      <c r="F34" s="242">
        <v>460</v>
      </c>
      <c r="G34" s="242">
        <v>-118</v>
      </c>
      <c r="H34" s="242">
        <v>-263</v>
      </c>
      <c r="I34" s="242">
        <v>307</v>
      </c>
      <c r="J34" s="242">
        <v>978</v>
      </c>
      <c r="K34" s="242">
        <v>-88</v>
      </c>
      <c r="L34" s="242">
        <v>529</v>
      </c>
      <c r="M34" s="242">
        <v>-541</v>
      </c>
      <c r="N34" s="242">
        <v>-241</v>
      </c>
      <c r="O34" s="256">
        <v>-288</v>
      </c>
      <c r="P34" s="214"/>
      <c r="Q34" s="214"/>
    </row>
    <row r="35" spans="1:17" ht="12.75" customHeight="1" x14ac:dyDescent="0.2">
      <c r="A35" s="251" t="s">
        <v>218</v>
      </c>
      <c r="B35" s="151"/>
      <c r="C35" s="203">
        <v>3499</v>
      </c>
      <c r="D35" s="203">
        <v>3064</v>
      </c>
      <c r="E35" s="203">
        <v>3481</v>
      </c>
      <c r="F35" s="203">
        <v>3809</v>
      </c>
      <c r="G35" s="203">
        <v>3466</v>
      </c>
      <c r="H35" s="203">
        <v>2389</v>
      </c>
      <c r="I35" s="203">
        <v>2561</v>
      </c>
      <c r="J35" s="203">
        <v>3284</v>
      </c>
      <c r="K35" s="203">
        <v>155</v>
      </c>
      <c r="L35" s="203">
        <v>2117</v>
      </c>
      <c r="M35" s="203">
        <v>1661</v>
      </c>
      <c r="N35" s="203">
        <v>1002</v>
      </c>
      <c r="O35" s="257">
        <v>928</v>
      </c>
      <c r="P35" s="151"/>
      <c r="Q35" s="151"/>
    </row>
    <row r="36" spans="1:17" ht="12.75" customHeight="1" x14ac:dyDescent="0.2">
      <c r="A36" s="252" t="s">
        <v>219</v>
      </c>
      <c r="B36" s="214"/>
      <c r="C36" s="242">
        <v>507</v>
      </c>
      <c r="D36" s="242">
        <v>453</v>
      </c>
      <c r="E36" s="242">
        <v>715</v>
      </c>
      <c r="F36" s="242">
        <v>494</v>
      </c>
      <c r="G36" s="242">
        <v>452</v>
      </c>
      <c r="H36" s="242">
        <v>371</v>
      </c>
      <c r="I36" s="242">
        <v>341</v>
      </c>
      <c r="J36" s="242">
        <v>1247</v>
      </c>
      <c r="K36" s="242">
        <v>211</v>
      </c>
      <c r="L36" s="242">
        <v>247</v>
      </c>
      <c r="M36" s="242">
        <v>-113</v>
      </c>
      <c r="N36" s="242">
        <v>449</v>
      </c>
      <c r="O36" s="256">
        <v>588</v>
      </c>
      <c r="P36" s="214"/>
      <c r="Q36" s="214"/>
    </row>
    <row r="37" spans="1:17" ht="12.75" customHeight="1" x14ac:dyDescent="0.2">
      <c r="A37" s="251" t="s">
        <v>199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258"/>
      <c r="P37" s="151"/>
      <c r="Q37" s="151"/>
    </row>
    <row r="38" spans="1:17" ht="12.75" customHeight="1" x14ac:dyDescent="0.2">
      <c r="A38" s="252" t="s">
        <v>200</v>
      </c>
      <c r="B38" s="214"/>
      <c r="C38" s="242">
        <v>2980</v>
      </c>
      <c r="D38" s="242">
        <v>3201</v>
      </c>
      <c r="E38" s="242">
        <v>1048</v>
      </c>
      <c r="F38" s="242">
        <v>3002</v>
      </c>
      <c r="G38" s="242">
        <v>2401</v>
      </c>
      <c r="H38" s="242">
        <v>882</v>
      </c>
      <c r="I38" s="242">
        <v>775</v>
      </c>
      <c r="J38" s="242">
        <v>4843</v>
      </c>
      <c r="K38" s="242">
        <v>-417</v>
      </c>
      <c r="L38" s="242">
        <v>1976</v>
      </c>
      <c r="M38" s="242">
        <v>-36</v>
      </c>
      <c r="N38" s="242">
        <v>-88</v>
      </c>
      <c r="O38" s="256">
        <v>555</v>
      </c>
      <c r="P38" s="214"/>
      <c r="Q38" s="214"/>
    </row>
    <row r="39" spans="1:17" ht="12.75" customHeight="1" x14ac:dyDescent="0.2">
      <c r="A39" s="251" t="s">
        <v>201</v>
      </c>
      <c r="B39" s="151"/>
      <c r="C39" s="203">
        <v>4579</v>
      </c>
      <c r="D39" s="203">
        <v>3135</v>
      </c>
      <c r="E39" s="203">
        <v>2884</v>
      </c>
      <c r="F39" s="203">
        <v>3682</v>
      </c>
      <c r="G39" s="203">
        <v>4294</v>
      </c>
      <c r="H39" s="203">
        <v>4241</v>
      </c>
      <c r="I39" s="203">
        <v>6007</v>
      </c>
      <c r="J39" s="203">
        <v>6912</v>
      </c>
      <c r="K39" s="203">
        <v>4115</v>
      </c>
      <c r="L39" s="203">
        <v>2761</v>
      </c>
      <c r="M39" s="203">
        <v>2743</v>
      </c>
      <c r="N39" s="203">
        <v>3357</v>
      </c>
      <c r="O39" s="257">
        <v>2734</v>
      </c>
      <c r="P39" s="151"/>
      <c r="Q39" s="151"/>
    </row>
    <row r="40" spans="1:17" ht="12.75" customHeight="1" x14ac:dyDescent="0.2">
      <c r="A40" s="252" t="s">
        <v>220</v>
      </c>
      <c r="B40" s="214"/>
      <c r="C40" s="242">
        <v>-1260</v>
      </c>
      <c r="D40" s="242">
        <v>1022</v>
      </c>
      <c r="E40" s="242">
        <v>2105</v>
      </c>
      <c r="F40" s="242">
        <v>-374</v>
      </c>
      <c r="G40" s="242">
        <v>213</v>
      </c>
      <c r="H40" s="242">
        <v>1166</v>
      </c>
      <c r="I40" s="242">
        <v>2968</v>
      </c>
      <c r="J40" s="242">
        <v>-5730</v>
      </c>
      <c r="K40" s="242">
        <v>-4292</v>
      </c>
      <c r="L40" s="242">
        <v>-9100</v>
      </c>
      <c r="M40" s="242">
        <v>-4156</v>
      </c>
      <c r="N40" s="242">
        <v>-2245</v>
      </c>
      <c r="O40" s="256">
        <v>-4919</v>
      </c>
      <c r="P40" s="214"/>
      <c r="Q40" s="214"/>
    </row>
    <row r="41" spans="1:17" ht="12.75" customHeight="1" x14ac:dyDescent="0.2">
      <c r="A41" s="251" t="s">
        <v>202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258"/>
      <c r="P41" s="151"/>
      <c r="Q41" s="151"/>
    </row>
    <row r="42" spans="1:17" x14ac:dyDescent="0.2">
      <c r="A42" s="251" t="s">
        <v>253</v>
      </c>
      <c r="B42" s="151"/>
      <c r="C42" s="203">
        <v>214709</v>
      </c>
      <c r="D42" s="203">
        <v>212108</v>
      </c>
      <c r="E42" s="203">
        <v>214458</v>
      </c>
      <c r="F42" s="203">
        <v>216472</v>
      </c>
      <c r="G42" s="203">
        <v>219658</v>
      </c>
      <c r="H42" s="203">
        <v>223292</v>
      </c>
      <c r="I42" s="203">
        <v>228540</v>
      </c>
      <c r="J42" s="203">
        <v>234619</v>
      </c>
      <c r="K42" s="203">
        <v>239922</v>
      </c>
      <c r="L42" s="203">
        <v>241049</v>
      </c>
      <c r="M42" s="203">
        <v>239833</v>
      </c>
      <c r="N42" s="203">
        <v>242584</v>
      </c>
      <c r="O42" s="259">
        <v>249432</v>
      </c>
      <c r="P42" s="260">
        <v>0.03</v>
      </c>
      <c r="Q42" s="216">
        <f>(O42-C42)/C42</f>
        <v>0.16172121336320322</v>
      </c>
    </row>
    <row r="43" spans="1:17" ht="8.1" customHeight="1" x14ac:dyDescent="0.2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1:17" ht="12.75" customHeight="1" x14ac:dyDescent="0.2">
      <c r="A44" s="384" t="s">
        <v>235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</row>
    <row r="45" spans="1:17" x14ac:dyDescent="0.2">
      <c r="A45" s="358" t="s">
        <v>236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</row>
    <row r="46" spans="1:17" x14ac:dyDescent="0.2">
      <c r="A46" s="358" t="s">
        <v>237</v>
      </c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</row>
    <row r="47" spans="1:17" x14ac:dyDescent="0.2">
      <c r="A47" s="358" t="s">
        <v>238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</row>
    <row r="48" spans="1:17" x14ac:dyDescent="0.2">
      <c r="A48" s="358" t="s">
        <v>239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</row>
    <row r="49" spans="1:17" x14ac:dyDescent="0.2">
      <c r="A49" s="358" t="s">
        <v>254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</row>
    <row r="50" spans="1:17" x14ac:dyDescent="0.2">
      <c r="A50" s="358" t="s">
        <v>240</v>
      </c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</row>
    <row r="51" spans="1:17" x14ac:dyDescent="0.2">
      <c r="A51" s="358" t="s">
        <v>241</v>
      </c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</row>
    <row r="52" spans="1:17" x14ac:dyDescent="0.2">
      <c r="A52" s="358" t="s">
        <v>242</v>
      </c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</row>
    <row r="53" spans="1:17" x14ac:dyDescent="0.2">
      <c r="A53" s="173"/>
    </row>
  </sheetData>
  <mergeCells count="11">
    <mergeCell ref="A52:Q52"/>
    <mergeCell ref="A2:Q2"/>
    <mergeCell ref="P4:Q4"/>
    <mergeCell ref="A47:Q47"/>
    <mergeCell ref="A50:Q50"/>
    <mergeCell ref="A51:Q51"/>
    <mergeCell ref="A44:Q44"/>
    <mergeCell ref="A45:Q45"/>
    <mergeCell ref="A46:Q46"/>
    <mergeCell ref="A48:Q48"/>
    <mergeCell ref="A49:Q49"/>
  </mergeCells>
  <pageMargins left="0" right="0" top="0" bottom="0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Income Statement</vt:lpstr>
      <vt:lpstr>Fnl and Operating Highlights</vt:lpstr>
      <vt:lpstr>Net Interest Revenue</vt:lpstr>
      <vt:lpstr>AMAF</vt:lpstr>
      <vt:lpstr>Growth in Client Assets &amp; Accts</vt:lpstr>
      <vt:lpstr>SMART</vt:lpstr>
      <vt:lpstr>'Income Statement'!Print_Area</vt:lpstr>
    </vt:vector>
  </TitlesOfParts>
  <Company>Workiva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SCHW-06.30.2018-WB</dc:title>
  <dc:creator>Workiva - Sarah Degn</dc:creator>
  <cp:lastModifiedBy>newsroom</cp:lastModifiedBy>
  <cp:lastPrinted>2018-07-13T18:10:24Z</cp:lastPrinted>
  <dcterms:created xsi:type="dcterms:W3CDTF">2018-07-17T01:59:44Z</dcterms:created>
  <dcterms:modified xsi:type="dcterms:W3CDTF">2018-07-17T01:59:44Z</dcterms:modified>
</cp:coreProperties>
</file>