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slie.white\AppData\Local\Microsoft\Windows\INetCache\Content.Outlook\D1HF8WAO\"/>
    </mc:Choice>
  </mc:AlternateContent>
  <xr:revisionPtr revIDLastSave="0" documentId="13_ncr:1_{8C4949A1-A610-44CB-A2AE-BA9061B50C2B}" xr6:coauthVersionLast="47" xr6:coauthVersionMax="47" xr10:uidLastSave="{00000000-0000-0000-0000-000000000000}"/>
  <bookViews>
    <workbookView xWindow="-110" yWindow="-110" windowWidth="19420" windowHeight="1042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"c5eaab9b-d6b3-4b17-a97a-a58bce3725a7"</definedName>
    <definedName name="ID" localSheetId="1" hidden="1">"9c8d3b40-f562-4d1f-be39-4c125e36eefa"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SMART!$A$1:$AE$53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9" i="4" l="1"/>
  <c r="AD29" i="4"/>
  <c r="AB14" i="4"/>
  <c r="AE13" i="4"/>
  <c r="AD13" i="4"/>
  <c r="AE16" i="4"/>
  <c r="AD16" i="4"/>
  <c r="AE31" i="4"/>
  <c r="AD31" i="4"/>
  <c r="AE26" i="4"/>
  <c r="AE27" i="4"/>
  <c r="AD27" i="4"/>
  <c r="AE23" i="4"/>
  <c r="AE22" i="4"/>
  <c r="AE21" i="4"/>
  <c r="AD23" i="4"/>
  <c r="AD22" i="4"/>
  <c r="AD21" i="4"/>
  <c r="AE18" i="4"/>
  <c r="AD18" i="4"/>
  <c r="AD26" i="4"/>
  <c r="AE25" i="4"/>
  <c r="AD25" i="4"/>
  <c r="AE15" i="4"/>
  <c r="AD15" i="4"/>
  <c r="AE30" i="4"/>
  <c r="AD30" i="4"/>
  <c r="AE19" i="4"/>
  <c r="AE10" i="4"/>
  <c r="AE9" i="4"/>
  <c r="AE8" i="4"/>
  <c r="AD19" i="4"/>
  <c r="AD10" i="4"/>
  <c r="AD9" i="4"/>
  <c r="AD8" i="4"/>
  <c r="A14" i="4"/>
</calcChain>
</file>

<file path=xl/sharedStrings.xml><?xml version="1.0" encoding="utf-8"?>
<sst xmlns="http://schemas.openxmlformats.org/spreadsheetml/2006/main" count="68" uniqueCount="67">
  <si>
    <t>(6)</t>
  </si>
  <si>
    <t>Client Activity</t>
  </si>
  <si>
    <t>Investor Services</t>
  </si>
  <si>
    <t>Change</t>
  </si>
  <si>
    <t>Corporate Retirement Plan Participants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</si>
  <si>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</si>
  <si>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</si>
  <si>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</si>
  <si>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</si>
  <si>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</si>
  <si>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</si>
  <si>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</si>
  <si>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</si>
  <si>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</si>
  <si>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</si>
  <si>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</si>
  <si>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</si>
  <si>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Excludes Retirement Business Services.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</si>
  <si>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</si>
  <si>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</si>
  <si>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</si>
  <si>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</si>
  <si>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</si>
  <si>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t>Net new assets before significant one-time inflows or outflows, such as acquisitions/divestitures or extraordinary flows (generally greater than $10 billion) relating to a specific client. These flows may span multiple reporting periods.</t>
  </si>
  <si>
    <t>Represents average total interest-earning assets on the company's balance sheet.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</si>
  <si>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</si>
  <si>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i/>
        <vertAlign val="superscript"/>
        <sz val="7"/>
        <rFont val="Times New Roman"/>
        <family val="1"/>
      </rPr>
      <t>(2)</t>
    </r>
  </si>
  <si>
    <t>(8)</t>
  </si>
  <si>
    <t xml:space="preserve">Active Brokerage Accounts 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</si>
  <si>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</si>
  <si>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</si>
  <si>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</si>
  <si>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</si>
  <si>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</si>
  <si>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</si>
  <si>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</si>
  <si>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</si>
  <si>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</si>
  <si>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</si>
  <si>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</si>
  <si>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</si>
  <si>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</si>
  <si>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t>Represents average TD Ameritrade clients’ uninvested cash sweep account balances held in deposit accounts at third-party financial institutions.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</si>
  <si>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</si>
  <si>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r>
      <t>Standard &amp; Poor’s</t>
    </r>
    <r>
      <rPr>
        <sz val="9"/>
        <rFont val="Calibri"/>
        <family val="2"/>
      </rPr>
      <t xml:space="preserve">® </t>
    </r>
    <r>
      <rPr>
        <sz val="8"/>
        <rFont val="Times New Roman"/>
        <family val="1"/>
      </rPr>
      <t xml:space="preserve">500 </t>
    </r>
  </si>
  <si>
    <t>Equities</t>
  </si>
  <si>
    <t>Bonds</t>
  </si>
  <si>
    <t>N/M - Not meaningful. Percentage changes greater than 200% are presented as not meaningful.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</si>
  <si>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</si>
  <si>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</si>
  <si>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</si>
  <si>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</si>
  <si>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</si>
  <si>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</si>
  <si>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</si>
  <si>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>Banking Accounts</t>
  </si>
  <si>
    <t xml:space="preserve">Schwab One®, certain cash equivalents, bank deposits, third-party bank deposit accounts, and money market fund balances as a percentage of total client assets. 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</si>
  <si>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(4)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</si>
  <si>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(5)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</si>
  <si>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(6)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</si>
  <si>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(7,8)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</si>
  <si>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(7)</t>
    </r>
  </si>
  <si>
    <r>
      <t xml:space="preserve">Exchange-Traded Funds </t>
    </r>
    <r>
      <rPr>
        <vertAlign val="superscript"/>
        <sz val="7"/>
        <rFont val="Times New Roman"/>
        <family val="1"/>
      </rPr>
      <t>(8)</t>
    </r>
  </si>
  <si>
    <t xml:space="preserve">November 2021 includes an outflow of $13.7 billion from a mutual fund clearing services client. October 2021 includes an outflow of $13.9 billion from a mutual fund clearing services client. </t>
  </si>
  <si>
    <r>
      <t>Dow Jones Industrial Average</t>
    </r>
    <r>
      <rPr>
        <vertAlign val="superscript"/>
        <sz val="8"/>
        <rFont val="Times New Roman"/>
        <family val="1"/>
      </rPr>
      <t>®</t>
    </r>
  </si>
  <si>
    <r>
      <t>Nasdaq Composite</t>
    </r>
    <r>
      <rPr>
        <sz val="9"/>
        <rFont val="Calibri"/>
        <family val="2"/>
        <scheme val="minor"/>
      </rPr>
      <t>®</t>
    </r>
  </si>
  <si>
    <t>The Charles Schwab Corporation Monthly Activity Report For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</si>
</sst>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0.0"/>
    <numFmt numFmtId="196" formatCode="_(* #,##0_);_(* \(#,##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7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9" fillId="0" borderId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" fillId="0" borderId="0"/>
    <xf numFmtId="0" fontId="50" fillId="0" borderId="0"/>
    <xf numFmtId="0" fontId="51" fillId="0" borderId="15" applyNumberFormat="0" applyFill="0" applyProtection="0">
      <alignment horizontal="center" vertical="center"/>
    </xf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2" fillId="0" borderId="16" applyFont="0" applyFill="0" applyAlignment="0" applyProtection="0"/>
    <xf numFmtId="3" fontId="51" fillId="0" borderId="15" applyNumberFormat="0" applyFill="0" applyAlignment="0" applyProtection="0"/>
    <xf numFmtId="0" fontId="51" fillId="0" borderId="15" applyNumberFormat="0" applyFill="0" applyAlignment="0" applyProtection="0"/>
    <xf numFmtId="3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3" fontId="52" fillId="0" borderId="0" applyNumberFormat="0" applyBorder="0" applyAlignment="0" applyProtection="0"/>
    <xf numFmtId="3" fontId="52" fillId="0" borderId="0" applyNumberFormat="0" applyBorder="0" applyAlignment="0" applyProtection="0"/>
    <xf numFmtId="3" fontId="52" fillId="0" borderId="0" applyNumberFormat="0" applyBorder="0" applyAlignment="0" applyProtection="0"/>
    <xf numFmtId="3" fontId="52" fillId="0" borderId="0" applyNumberFormat="0" applyBorder="0" applyAlignment="0" applyProtection="0"/>
    <xf numFmtId="3" fontId="52" fillId="0" borderId="0" applyNumberFormat="0" applyBorder="0" applyAlignment="0" applyProtection="0"/>
    <xf numFmtId="3" fontId="52" fillId="0" borderId="16" applyNumberFormat="0" applyBorder="0" applyAlignment="0" applyProtection="0"/>
    <xf numFmtId="3" fontId="52" fillId="0" borderId="16" applyNumberFormat="0" applyBorder="0" applyAlignment="0" applyProtection="0"/>
    <xf numFmtId="3" fontId="52" fillId="0" borderId="16" applyNumberFormat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>
      <alignment horizontal="right" vertical="center"/>
    </xf>
    <xf numFmtId="3" fontId="52" fillId="10" borderId="16">
      <alignment horizontal="center" vertical="center"/>
    </xf>
    <xf numFmtId="0" fontId="52" fillId="10" borderId="16">
      <alignment horizontal="right" vertical="center"/>
    </xf>
    <xf numFmtId="0" fontId="51" fillId="0" borderId="17">
      <alignment horizontal="left" vertical="center"/>
    </xf>
    <xf numFmtId="0" fontId="51" fillId="0" borderId="18">
      <alignment horizontal="center" vertical="center"/>
    </xf>
    <xf numFmtId="0" fontId="53" fillId="0" borderId="19">
      <alignment horizontal="center" vertical="center"/>
    </xf>
    <xf numFmtId="0" fontId="52" fillId="9" borderId="16"/>
    <xf numFmtId="3" fontId="54" fillId="0" borderId="16"/>
    <xf numFmtId="3" fontId="55" fillId="0" borderId="16"/>
    <xf numFmtId="0" fontId="51" fillId="0" borderId="18">
      <alignment horizontal="left" vertical="top"/>
    </xf>
    <xf numFmtId="0" fontId="56" fillId="0" borderId="16"/>
    <xf numFmtId="0" fontId="51" fillId="0" borderId="18">
      <alignment horizontal="left" vertical="center"/>
    </xf>
    <xf numFmtId="0" fontId="52" fillId="10" borderId="20"/>
    <xf numFmtId="3" fontId="52" fillId="0" borderId="16">
      <alignment horizontal="right" vertical="center"/>
    </xf>
    <xf numFmtId="0" fontId="51" fillId="0" borderId="18">
      <alignment horizontal="right" vertical="center"/>
    </xf>
    <xf numFmtId="0" fontId="52" fillId="0" borderId="19">
      <alignment horizontal="center" vertical="center"/>
    </xf>
    <xf numFmtId="3" fontId="52" fillId="0" borderId="16"/>
    <xf numFmtId="3" fontId="52" fillId="0" borderId="16"/>
    <xf numFmtId="0" fontId="52" fillId="0" borderId="19">
      <alignment horizontal="center" vertical="center" wrapText="1"/>
    </xf>
    <xf numFmtId="0" fontId="57" fillId="0" borderId="19">
      <alignment horizontal="left" vertical="center" indent="1"/>
    </xf>
    <xf numFmtId="0" fontId="58" fillId="0" borderId="16"/>
    <xf numFmtId="0" fontId="51" fillId="0" borderId="17">
      <alignment horizontal="left" vertical="center"/>
    </xf>
    <xf numFmtId="3" fontId="52" fillId="0" borderId="16">
      <alignment horizontal="center" vertical="center"/>
    </xf>
    <xf numFmtId="0" fontId="51" fillId="0" borderId="18">
      <alignment horizontal="center" vertical="center"/>
    </xf>
    <xf numFmtId="0" fontId="51" fillId="0" borderId="18">
      <alignment horizontal="center" vertical="center"/>
    </xf>
    <xf numFmtId="0" fontId="51" fillId="0" borderId="17">
      <alignment horizontal="left" vertical="center"/>
    </xf>
    <xf numFmtId="0" fontId="51" fillId="0" borderId="17">
      <alignment horizontal="left" vertical="center"/>
    </xf>
    <xf numFmtId="0" fontId="59" fillId="0" borderId="16"/>
    <xf numFmtId="0" fontId="13" fillId="0" borderId="7" applyNumberFormat="0" applyFill="0" applyAlignment="0" applyProtection="0"/>
    <xf numFmtId="0" fontId="61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2" fillId="13" borderId="0" applyNumberFormat="0" applyBorder="0" applyAlignment="0" applyProtection="0"/>
    <xf numFmtId="0" fontId="63" fillId="15" borderId="23" applyNumberFormat="0" applyAlignment="0" applyProtection="0"/>
    <xf numFmtId="0" fontId="64" fillId="16" borderId="24" applyNumberFormat="0" applyAlignment="0" applyProtection="0"/>
    <xf numFmtId="0" fontId="65" fillId="16" borderId="23" applyNumberFormat="0" applyAlignment="0" applyProtection="0"/>
    <xf numFmtId="0" fontId="66" fillId="0" borderId="25" applyNumberFormat="0" applyFill="0" applyAlignment="0" applyProtection="0"/>
    <xf numFmtId="0" fontId="67" fillId="17" borderId="26" applyNumberFormat="0" applyAlignment="0" applyProtection="0"/>
    <xf numFmtId="0" fontId="68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9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6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14" borderId="0" applyNumberFormat="0" applyBorder="0" applyAlignment="0" applyProtection="0"/>
    <xf numFmtId="0" fontId="60" fillId="22" borderId="0" applyNumberFormat="0" applyBorder="0" applyAlignment="0" applyProtection="0"/>
    <xf numFmtId="0" fontId="60" fillId="26" borderId="0" applyNumberFormat="0" applyBorder="0" applyAlignment="0" applyProtection="0"/>
    <xf numFmtId="0" fontId="60" fillId="30" borderId="0" applyNumberFormat="0" applyBorder="0" applyAlignment="0" applyProtection="0"/>
    <xf numFmtId="0" fontId="60" fillId="34" borderId="0" applyNumberFormat="0" applyBorder="0" applyAlignment="0" applyProtection="0"/>
    <xf numFmtId="0" fontId="60" fillId="38" borderId="0" applyNumberFormat="0" applyBorder="0" applyAlignment="0" applyProtection="0"/>
    <xf numFmtId="0" fontId="60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89" fontId="20" fillId="0" borderId="2" xfId="249" applyNumberFormat="1" applyFont="1" applyFill="1" applyBorder="1" applyAlignment="1" applyProtection="1">
      <alignment horizontal="center"/>
    </xf>
    <xf numFmtId="191" fontId="20" fillId="0" borderId="2" xfId="249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</xf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191" fontId="20" fillId="0" borderId="13" xfId="249" applyNumberFormat="1" applyFont="1" applyFill="1" applyBorder="1" applyAlignment="1" applyProtection="1">
      <protection locked="0"/>
    </xf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90" fontId="20" fillId="9" borderId="0" xfId="224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90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  <protection locked="0"/>
    </xf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91" fontId="20" fillId="0" borderId="9" xfId="249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60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0" fontId="20" fillId="9" borderId="0" xfId="249" quotePrefix="1" applyNumberFormat="1" applyFont="1" applyFill="1" applyAlignment="1" applyProtection="1">
      <alignment horizontal="center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20" fillId="0" borderId="2" xfId="224" applyNumberFormat="1" applyFont="1" applyFill="1" applyBorder="1" applyAlignment="1" applyProtection="1"/>
    <xf numFmtId="191" fontId="20" fillId="0" borderId="9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95" fontId="2" fillId="0" borderId="0" xfId="1" applyNumberFormat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20" fillId="0" borderId="9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6" fontId="20" fillId="8" borderId="10" xfId="249" applyNumberFormat="1" applyFont="1" applyFill="1" applyBorder="1" applyAlignment="1" applyProtection="1">
      <protection locked="0"/>
    </xf>
    <xf numFmtId="196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89" fontId="45" fillId="8" borderId="0" xfId="249" applyNumberFormat="1" applyFont="1" applyFill="1" applyAlignment="1" applyProtection="1">
      <alignment horizontal="center"/>
      <protection locked="0"/>
    </xf>
    <xf numFmtId="196" fontId="20" fillId="8" borderId="0" xfId="249" applyNumberFormat="1" applyFont="1" applyFill="1" applyBorder="1" applyAlignment="1" applyProtection="1">
      <protection locked="0"/>
    </xf>
    <xf numFmtId="196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191" fontId="20" fillId="0" borderId="2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4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41" fontId="20" fillId="0" borderId="12" xfId="8" applyNumberFormat="1" applyFont="1" applyFill="1" applyBorder="1" applyAlignment="1" applyProtection="1">
      <protection locked="0"/>
    </xf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7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6" fontId="20" fillId="8" borderId="0" xfId="249" applyNumberFormat="1" applyFont="1" applyFill="1" applyBorder="1" applyAlignment="1" applyProtection="1"/>
    <xf numFmtId="196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190" fontId="35" fillId="0" borderId="0" xfId="0" applyNumberFormat="1" applyFont="1" applyProtection="1">
      <protection locked="0"/>
    </xf>
    <xf numFmtId="14" fontId="9" fillId="0" borderId="0" xfId="1" applyNumberFormat="1" applyFont="1"/>
    <xf numFmtId="190" fontId="9" fillId="0" borderId="0" xfId="1" applyNumberFormat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8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196" fontId="9" fillId="0" borderId="0" xfId="4" applyNumberFormat="1" applyFont="1"/>
    <xf numFmtId="0" fontId="19" fillId="0" borderId="0" xfId="0" applyFont="1" applyAlignment="1" applyProtection="1">
      <alignment vertical="center" wrapText="1"/>
      <protection locked="0"/>
    </xf>
    <xf numFmtId="0" fontId="37" fillId="0" borderId="0" xfId="8" quotePrefix="1" applyFont="1" applyFill="1" applyAlignment="1" applyProtection="1">
      <alignment horizontal="right" vertical="top"/>
      <protection locked="0"/>
    </xf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192" fontId="35" fillId="0" borderId="0" xfId="0" applyNumberFormat="1" applyFont="1" applyProtection="1">
      <protection locked="0"/>
    </xf>
    <xf numFmtId="41" fontId="3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196" fontId="20" fillId="8" borderId="0" xfId="368" applyNumberFormat="1" applyFont="1" applyFill="1" applyBorder="1" applyAlignment="1" applyProtection="1"/>
    <xf numFmtId="196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9" fontId="9" fillId="0" borderId="0" xfId="1" applyNumberFormat="1" applyFont="1"/>
    <xf numFmtId="191" fontId="36" fillId="0" borderId="0" xfId="0" applyNumberFormat="1" applyFont="1" applyProtection="1">
      <protection locked="0"/>
    </xf>
    <xf numFmtId="190" fontId="36" fillId="0" borderId="0" xfId="0" applyNumberFormat="1" applyFont="1" applyProtection="1">
      <protection locked="0"/>
    </xf>
    <xf numFmtId="16" fontId="36" fillId="0" borderId="0" xfId="0" applyNumberFormat="1" applyFont="1" applyProtection="1">
      <protection locked="0"/>
    </xf>
    <xf numFmtId="43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2" fontId="36" fillId="0" borderId="0" xfId="0" applyNumberFormat="1" applyFont="1" applyProtection="1">
      <protection locked="0"/>
    </xf>
    <xf numFmtId="41" fontId="36" fillId="0" borderId="0" xfId="0" applyNumberFormat="1" applyFont="1" applyProtection="1">
      <protection locked="0"/>
    </xf>
    <xf numFmtId="0" fontId="20" fillId="0" borderId="0" xfId="8" applyFont="1" applyFill="1" applyAlignment="1" applyProtection="1">
      <alignment horizontal="left" vertical="top" wrapText="1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49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D-1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24</xdr:row>
      <xdr:rowOff>43961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75926"/>
          <a:ext cx="6365" cy="51861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8"/>
  <sheetViews>
    <sheetView tabSelected="1" zoomScale="125" zoomScaleNormal="125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AI13" sqref="AI13"/>
    </sheetView>
  </sheetViews>
  <sheetFormatPr defaultColWidth="9.1796875" defaultRowHeight="14.5" x14ac:dyDescent="0.35"/>
  <cols>
    <col min="1" max="1" width="3.26953125" style="1" customWidth="1"/>
    <col min="2" max="2" width="0.54296875" style="1" customWidth="1"/>
    <col min="3" max="3" width="34.26953125" style="1" customWidth="1"/>
    <col min="4" max="4" width="7.7265625" style="1" bestFit="1" customWidth="1"/>
    <col min="5" max="5" width="0.81640625" style="1" customWidth="1"/>
    <col min="6" max="6" width="7.7265625" style="1" bestFit="1" customWidth="1"/>
    <col min="7" max="7" width="0.81640625" style="1" customWidth="1"/>
    <col min="8" max="8" width="7.7265625" style="1" bestFit="1" customWidth="1"/>
    <col min="9" max="9" width="0.81640625" style="1" customWidth="1"/>
    <col min="10" max="10" width="7.7265625" style="1" bestFit="1" customWidth="1"/>
    <col min="11" max="11" width="0.81640625" style="1" customWidth="1"/>
    <col min="12" max="12" width="7.7265625" style="1" bestFit="1" customWidth="1"/>
    <col min="13" max="13" width="0.81640625" style="1" customWidth="1"/>
    <col min="14" max="14" width="7.7265625" style="1" bestFit="1" customWidth="1"/>
    <col min="15" max="15" width="0.81640625" style="1" customWidth="1"/>
    <col min="16" max="16" width="7.7265625" style="1" bestFit="1" customWidth="1"/>
    <col min="17" max="17" width="0.81640625" style="1" customWidth="1"/>
    <col min="18" max="18" width="7.7265625" style="1" bestFit="1" customWidth="1"/>
    <col min="19" max="19" width="0.81640625" style="1" customWidth="1"/>
    <col min="20" max="20" width="7.7265625" style="1" bestFit="1" customWidth="1"/>
    <col min="21" max="21" width="0.81640625" style="1" customWidth="1"/>
    <col min="22" max="22" width="7.7265625" style="1" bestFit="1" customWidth="1"/>
    <col min="23" max="23" width="0.81640625" style="1" customWidth="1"/>
    <col min="24" max="24" width="7.7265625" style="1" bestFit="1" customWidth="1"/>
    <col min="25" max="25" width="0.81640625" style="1" customWidth="1"/>
    <col min="26" max="26" width="7.7265625" style="1" bestFit="1" customWidth="1"/>
    <col min="27" max="27" width="0.81640625" style="1" customWidth="1"/>
    <col min="28" max="28" width="7" style="1" customWidth="1"/>
    <col min="29" max="29" width="0.81640625" style="1" customWidth="1"/>
    <col min="30" max="31" width="6.54296875" style="1" customWidth="1"/>
    <col min="32" max="32" width="3.54296875" style="1" customWidth="1"/>
    <col min="33" max="33" width="3.81640625" style="48" customWidth="1"/>
    <col min="34" max="34" width="5" style="12" customWidth="1"/>
    <col min="35" max="35" width="9.1796875" style="1" customWidth="1"/>
    <col min="36" max="16384" width="9.1796875" style="1"/>
  </cols>
  <sheetData>
    <row r="1" spans="1:36" ht="12" customHeight="1" x14ac:dyDescent="0.35">
      <c r="A1" s="108"/>
      <c r="B1" s="26"/>
    </row>
    <row r="2" spans="1:36" ht="3" hidden="1" customHeight="1" x14ac:dyDescent="0.35"/>
    <row r="3" spans="1:36" s="2" customFormat="1" ht="14.25" customHeight="1" x14ac:dyDescent="0.3">
      <c r="A3" s="240" t="s">
        <v>66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G3" s="211"/>
      <c r="AH3" s="35"/>
    </row>
    <row r="4" spans="1:36" s="3" customFormat="1" ht="3" customHeight="1" x14ac:dyDescent="0.3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211"/>
      <c r="AH4" s="35"/>
    </row>
    <row r="5" spans="1:36" s="5" customFormat="1" ht="10" customHeight="1" x14ac:dyDescent="0.25">
      <c r="A5" s="35"/>
      <c r="B5" s="35"/>
      <c r="C5" s="36"/>
      <c r="D5" s="40">
        <v>2021</v>
      </c>
      <c r="E5" s="40"/>
      <c r="F5" s="40"/>
      <c r="G5" s="41"/>
      <c r="H5" s="40"/>
      <c r="I5" s="41"/>
      <c r="J5" s="40"/>
      <c r="K5" s="41"/>
      <c r="L5" s="40"/>
      <c r="M5" s="41"/>
      <c r="N5" s="40"/>
      <c r="O5" s="41"/>
      <c r="P5" s="40"/>
      <c r="Q5" s="41"/>
      <c r="S5" s="42"/>
      <c r="T5" s="40">
        <v>2022</v>
      </c>
      <c r="U5" s="42"/>
      <c r="W5" s="6"/>
      <c r="Y5" s="6"/>
      <c r="AA5" s="6"/>
      <c r="AB5" s="40"/>
      <c r="AC5" s="6"/>
      <c r="AD5" s="241" t="s">
        <v>3</v>
      </c>
      <c r="AE5" s="241"/>
      <c r="AG5" s="211"/>
      <c r="AH5" s="35"/>
    </row>
    <row r="6" spans="1:36" s="5" customFormat="1" ht="10.5" x14ac:dyDescent="0.25">
      <c r="A6" s="35"/>
      <c r="B6" s="35"/>
      <c r="C6" s="36"/>
      <c r="D6" s="19" t="s">
        <v>38</v>
      </c>
      <c r="E6" s="19"/>
      <c r="F6" s="19" t="s">
        <v>39</v>
      </c>
      <c r="G6" s="19"/>
      <c r="H6" s="19" t="s">
        <v>40</v>
      </c>
      <c r="I6" s="19"/>
      <c r="J6" s="19" t="s">
        <v>29</v>
      </c>
      <c r="K6" s="19"/>
      <c r="L6" s="19" t="s">
        <v>30</v>
      </c>
      <c r="M6" s="19"/>
      <c r="N6" s="19" t="s">
        <v>31</v>
      </c>
      <c r="O6" s="43"/>
      <c r="P6" s="19" t="s">
        <v>32</v>
      </c>
      <c r="Q6" s="43"/>
      <c r="R6" s="19" t="s">
        <v>33</v>
      </c>
      <c r="S6" s="30"/>
      <c r="T6" s="19" t="s">
        <v>34</v>
      </c>
      <c r="U6" s="30"/>
      <c r="V6" s="19" t="s">
        <v>35</v>
      </c>
      <c r="W6" s="30"/>
      <c r="X6" s="19" t="s">
        <v>36</v>
      </c>
      <c r="Y6" s="30"/>
      <c r="Z6" s="19" t="s">
        <v>37</v>
      </c>
      <c r="AA6" s="30"/>
      <c r="AB6" s="39" t="s">
        <v>38</v>
      </c>
      <c r="AC6" s="30"/>
      <c r="AD6" s="7" t="s">
        <v>15</v>
      </c>
      <c r="AE6" s="7" t="s">
        <v>13</v>
      </c>
      <c r="AG6" s="212"/>
      <c r="AH6" s="35"/>
      <c r="AI6" s="8"/>
      <c r="AJ6" s="219"/>
    </row>
    <row r="7" spans="1:36" s="8" customFormat="1" ht="10.5" customHeight="1" x14ac:dyDescent="0.25">
      <c r="A7" s="242" t="s">
        <v>19</v>
      </c>
      <c r="B7" s="242"/>
      <c r="C7" s="242"/>
      <c r="D7" s="159"/>
      <c r="E7" s="159"/>
      <c r="F7" s="207"/>
      <c r="G7" s="159"/>
      <c r="H7" s="207"/>
      <c r="I7" s="159"/>
      <c r="J7" s="159"/>
      <c r="K7" s="159"/>
      <c r="L7" s="159"/>
      <c r="M7" s="159"/>
      <c r="N7" s="159"/>
      <c r="O7" s="159"/>
      <c r="P7" s="160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12"/>
    </row>
    <row r="8" spans="1:36" s="8" customFormat="1" ht="10.5" customHeight="1" x14ac:dyDescent="0.25">
      <c r="A8" s="246" t="s">
        <v>64</v>
      </c>
      <c r="B8" s="246"/>
      <c r="C8" s="246"/>
      <c r="D8" s="52">
        <v>34529</v>
      </c>
      <c r="E8" s="139"/>
      <c r="F8" s="52">
        <v>34503</v>
      </c>
      <c r="G8" s="139"/>
      <c r="H8" s="52">
        <v>34935</v>
      </c>
      <c r="I8" s="139"/>
      <c r="J8" s="52">
        <v>35361</v>
      </c>
      <c r="K8" s="139"/>
      <c r="L8" s="52">
        <v>33844</v>
      </c>
      <c r="M8" s="139"/>
      <c r="N8" s="52">
        <v>35820</v>
      </c>
      <c r="O8" s="139"/>
      <c r="P8" s="217">
        <v>34484</v>
      </c>
      <c r="Q8" s="49"/>
      <c r="R8" s="191">
        <v>36338</v>
      </c>
      <c r="S8" s="49"/>
      <c r="T8" s="191">
        <v>35131.86</v>
      </c>
      <c r="U8" s="50"/>
      <c r="V8" s="191">
        <v>33893</v>
      </c>
      <c r="W8" s="50"/>
      <c r="X8" s="170">
        <v>34678</v>
      </c>
      <c r="Y8" s="50"/>
      <c r="Z8" s="170">
        <v>32977</v>
      </c>
      <c r="AA8" s="50"/>
      <c r="AB8" s="166">
        <v>32990.120000000003</v>
      </c>
      <c r="AC8" s="50"/>
      <c r="AD8" s="84" t="str">
        <f>IF(Z8="-","N/M",IF(ABS(AB8/Z8-1)&lt;0.005,"-",IF(ABS(AB8/Z8-1)&gt;=2,"N/M",AB8/Z8-1)))</f>
        <v>-</v>
      </c>
      <c r="AE8" s="51">
        <f>IF(D8="-","N/M",IF(ABS(AB8/D8-1)&lt;0.005,"-",IF(ABS(AB8/D8-1)&gt;=2,"N/M",AB8/D8-1)))</f>
        <v>-4.4567754641026358E-2</v>
      </c>
      <c r="AF8" s="201"/>
      <c r="AG8" s="48"/>
      <c r="AH8" s="197"/>
      <c r="AI8" s="197"/>
      <c r="AJ8" s="48"/>
    </row>
    <row r="9" spans="1:36" s="8" customFormat="1" ht="10.5" customHeight="1" x14ac:dyDescent="0.3">
      <c r="A9" s="232" t="s">
        <v>65</v>
      </c>
      <c r="B9" s="232"/>
      <c r="C9" s="232"/>
      <c r="D9" s="20">
        <v>13749</v>
      </c>
      <c r="E9" s="140"/>
      <c r="F9" s="20">
        <v>14504</v>
      </c>
      <c r="G9" s="140"/>
      <c r="H9" s="20">
        <v>14673</v>
      </c>
      <c r="I9" s="140"/>
      <c r="J9" s="20">
        <v>15259</v>
      </c>
      <c r="K9" s="140"/>
      <c r="L9" s="20">
        <v>14449</v>
      </c>
      <c r="M9" s="140"/>
      <c r="N9" s="20">
        <v>15498</v>
      </c>
      <c r="O9" s="140"/>
      <c r="P9" s="218">
        <v>15538</v>
      </c>
      <c r="Q9" s="44"/>
      <c r="R9" s="192">
        <v>15645</v>
      </c>
      <c r="S9" s="44"/>
      <c r="T9" s="192">
        <v>14239.88</v>
      </c>
      <c r="U9" s="28"/>
      <c r="V9" s="192">
        <v>13751</v>
      </c>
      <c r="W9" s="28"/>
      <c r="X9" s="171">
        <v>14221</v>
      </c>
      <c r="Y9" s="28"/>
      <c r="Z9" s="171">
        <v>12335</v>
      </c>
      <c r="AA9" s="28"/>
      <c r="AB9" s="167">
        <v>12081.39</v>
      </c>
      <c r="AC9" s="28"/>
      <c r="AD9" s="33">
        <f>IF(Z9="-","N/M",IF(ABS(AB9/Z9-1)&lt;0.005,"-",IF(ABS(AB9/Z9-1)&gt;=2,"N/M",AB9/Z9-1)))</f>
        <v>-2.0560194568301604E-2</v>
      </c>
      <c r="AE9" s="33">
        <f>IF(D9="-","N/M",IF(ABS(AB9/D9-1)&lt;0.005,"-",IF(ABS(AB9/D9-1)&gt;=2,"N/M",AB9/D9-1)))</f>
        <v>-0.12128954833078776</v>
      </c>
      <c r="AF9" s="201"/>
      <c r="AG9" s="48"/>
      <c r="AH9" s="197"/>
      <c r="AI9" s="197"/>
      <c r="AJ9" s="48"/>
    </row>
    <row r="10" spans="1:36" s="8" customFormat="1" ht="10.5" customHeight="1" x14ac:dyDescent="0.3">
      <c r="A10" s="243" t="s">
        <v>44</v>
      </c>
      <c r="B10" s="243"/>
      <c r="C10" s="243"/>
      <c r="D10" s="52">
        <v>4204</v>
      </c>
      <c r="E10" s="139"/>
      <c r="F10" s="52">
        <v>4298</v>
      </c>
      <c r="G10" s="139"/>
      <c r="H10" s="52">
        <v>4395</v>
      </c>
      <c r="I10" s="139"/>
      <c r="J10" s="52">
        <v>4523</v>
      </c>
      <c r="K10" s="139"/>
      <c r="L10" s="52">
        <v>4308</v>
      </c>
      <c r="M10" s="139"/>
      <c r="N10" s="52">
        <v>4605</v>
      </c>
      <c r="O10" s="139"/>
      <c r="P10" s="217">
        <v>4567</v>
      </c>
      <c r="Q10" s="49"/>
      <c r="R10" s="191">
        <v>4766</v>
      </c>
      <c r="S10" s="49"/>
      <c r="T10" s="191">
        <v>4515.55</v>
      </c>
      <c r="U10" s="50"/>
      <c r="V10" s="191">
        <v>4374</v>
      </c>
      <c r="W10" s="50"/>
      <c r="X10" s="170">
        <v>4530</v>
      </c>
      <c r="Y10" s="50"/>
      <c r="Z10" s="170">
        <v>4132</v>
      </c>
      <c r="AA10" s="50"/>
      <c r="AB10" s="166">
        <v>4132.1499999999996</v>
      </c>
      <c r="AC10" s="50"/>
      <c r="AD10" s="84" t="str">
        <f>IF(Z10="-","N/M",IF(ABS(AB10/Z10-1)&lt;0.005,"-",IF(ABS(AB10/Z10-1)&gt;=2,"N/M",AB10/Z10-1)))</f>
        <v>-</v>
      </c>
      <c r="AE10" s="51">
        <f>IF(D10="-","N/M",IF(ABS(AB10/D10-1)&lt;0.005,"-",IF(ABS(AB10/D10-1)&gt;=2,"N/M",AB10/D10-1)))</f>
        <v>-1.7090865842055325E-2</v>
      </c>
      <c r="AF10" s="201"/>
      <c r="AG10" s="48"/>
      <c r="AH10" s="197"/>
      <c r="AI10" s="197"/>
      <c r="AJ10" s="48"/>
    </row>
    <row r="11" spans="1:36" s="8" customFormat="1" ht="13.5" customHeight="1" x14ac:dyDescent="0.25">
      <c r="A11" s="242" t="s">
        <v>20</v>
      </c>
      <c r="B11" s="242"/>
      <c r="C11" s="242"/>
      <c r="D11" s="161"/>
      <c r="E11" s="21"/>
      <c r="F11" s="161"/>
      <c r="G11" s="21"/>
      <c r="H11" s="161"/>
      <c r="I11" s="21"/>
      <c r="J11" s="161"/>
      <c r="K11" s="21"/>
      <c r="L11" s="161"/>
      <c r="M11" s="21"/>
      <c r="N11" s="161"/>
      <c r="O11" s="21"/>
      <c r="P11" s="37"/>
      <c r="Q11" s="21"/>
      <c r="R11" s="20"/>
      <c r="S11" s="21"/>
      <c r="T11" s="20"/>
      <c r="U11" s="60"/>
      <c r="V11" s="20"/>
      <c r="W11" s="60"/>
      <c r="X11" s="95"/>
      <c r="Y11" s="60"/>
      <c r="Z11" s="95"/>
      <c r="AA11" s="60"/>
      <c r="AB11" s="61"/>
      <c r="AC11" s="60"/>
      <c r="AD11" s="62"/>
      <c r="AE11" s="63"/>
      <c r="AF11" s="202"/>
      <c r="AG11" s="48"/>
      <c r="AH11" s="12"/>
      <c r="AJ11" s="48"/>
    </row>
    <row r="12" spans="1:36" s="8" customFormat="1" ht="10.5" customHeight="1" x14ac:dyDescent="0.25">
      <c r="A12" s="247" t="s">
        <v>8</v>
      </c>
      <c r="B12" s="247"/>
      <c r="C12" s="247"/>
      <c r="D12" s="53">
        <v>7336.1</v>
      </c>
      <c r="E12" s="141"/>
      <c r="F12" s="53">
        <v>7395.7</v>
      </c>
      <c r="G12" s="141"/>
      <c r="H12" s="53">
        <v>7574.8</v>
      </c>
      <c r="I12" s="141"/>
      <c r="J12" s="53">
        <v>7642.7</v>
      </c>
      <c r="K12" s="141"/>
      <c r="L12" s="53">
        <v>7838.2</v>
      </c>
      <c r="M12" s="141"/>
      <c r="N12" s="53">
        <v>7614</v>
      </c>
      <c r="O12" s="141"/>
      <c r="P12" s="54">
        <v>7982.3</v>
      </c>
      <c r="Q12" s="55"/>
      <c r="R12" s="68">
        <v>7918.3</v>
      </c>
      <c r="S12" s="55"/>
      <c r="T12" s="68">
        <v>8138</v>
      </c>
      <c r="U12" s="56"/>
      <c r="V12" s="68">
        <v>7803.8</v>
      </c>
      <c r="W12" s="56"/>
      <c r="X12" s="96">
        <v>7686.6</v>
      </c>
      <c r="Y12" s="56"/>
      <c r="Z12" s="96">
        <v>7862.1</v>
      </c>
      <c r="AA12" s="56"/>
      <c r="AB12" s="188">
        <v>7284.4</v>
      </c>
      <c r="AC12" s="56"/>
      <c r="AD12" s="57"/>
      <c r="AE12" s="58"/>
      <c r="AF12" s="202"/>
      <c r="AG12" s="48"/>
      <c r="AH12" s="12"/>
      <c r="AJ12" s="48"/>
    </row>
    <row r="13" spans="1:36" s="8" customFormat="1" ht="10.5" customHeight="1" x14ac:dyDescent="0.25">
      <c r="A13" s="232" t="s">
        <v>25</v>
      </c>
      <c r="B13" s="232"/>
      <c r="C13" s="232"/>
      <c r="D13" s="172">
        <v>28.1</v>
      </c>
      <c r="E13" s="47"/>
      <c r="F13" s="172">
        <v>43.5</v>
      </c>
      <c r="G13" s="47"/>
      <c r="H13" s="172">
        <v>44.3</v>
      </c>
      <c r="I13" s="47"/>
      <c r="J13" s="172">
        <v>51.8</v>
      </c>
      <c r="K13" s="47"/>
      <c r="L13" s="172">
        <v>42.9</v>
      </c>
      <c r="M13" s="47"/>
      <c r="N13" s="172">
        <v>22.9</v>
      </c>
      <c r="O13" s="47"/>
      <c r="P13" s="142">
        <v>31.4</v>
      </c>
      <c r="Q13" s="44"/>
      <c r="R13" s="142">
        <v>80.3</v>
      </c>
      <c r="S13" s="44"/>
      <c r="T13" s="64">
        <v>33.6</v>
      </c>
      <c r="U13" s="28"/>
      <c r="V13" s="64">
        <v>40.6</v>
      </c>
      <c r="W13" s="28"/>
      <c r="X13" s="97">
        <v>46.3</v>
      </c>
      <c r="Y13" s="28"/>
      <c r="Z13" s="97">
        <v>-9.1999999999999993</v>
      </c>
      <c r="AA13" s="28"/>
      <c r="AB13" s="213">
        <v>32.799999999999997</v>
      </c>
      <c r="AC13" s="28"/>
      <c r="AD13" s="33" t="str">
        <f>IF(Z13="-","N/M",IF(ABS(AB13/Z13-1)&lt;0.005,"-",IF(ABS(AB13/Z13-1)&gt;=2,"N/M",AB13/Z13-1)))</f>
        <v>N/M</v>
      </c>
      <c r="AE13" s="33">
        <f>IF(D13="-","N/M",IF(ABS(AB13/D13-1)&lt;0.005,"-",IF(ABS(AB13/D13-1)&gt;=2,"N/M",AB13/D13-1)))</f>
        <v>0.16725978647686812</v>
      </c>
      <c r="AF13" s="202"/>
      <c r="AG13" s="48"/>
      <c r="AH13" s="197"/>
      <c r="AI13" s="197"/>
      <c r="AJ13" s="48"/>
    </row>
    <row r="14" spans="1:36" s="8" customFormat="1" ht="10.5" customHeight="1" x14ac:dyDescent="0.25">
      <c r="A14" s="246" t="str">
        <f>IF(D14&lt;0,"Net Market (Losses) Gains","Net Market Gains (Losses)")</f>
        <v>Net Market Gains (Losses)</v>
      </c>
      <c r="B14" s="246"/>
      <c r="C14" s="246"/>
      <c r="D14" s="173">
        <v>31.499999999999453</v>
      </c>
      <c r="E14" s="143"/>
      <c r="F14" s="173">
        <v>135.60000000000036</v>
      </c>
      <c r="G14" s="143"/>
      <c r="H14" s="173">
        <v>23.599999999999639</v>
      </c>
      <c r="I14" s="143"/>
      <c r="J14" s="173">
        <v>143.69999999999999</v>
      </c>
      <c r="K14" s="143"/>
      <c r="L14" s="173">
        <v>-267.0999999999998</v>
      </c>
      <c r="M14" s="143"/>
      <c r="N14" s="162">
        <v>345.4000000000002</v>
      </c>
      <c r="O14" s="143"/>
      <c r="P14" s="144">
        <v>-95.4</v>
      </c>
      <c r="Q14" s="69"/>
      <c r="R14" s="70">
        <v>139.39999999999981</v>
      </c>
      <c r="S14" s="49"/>
      <c r="T14" s="70">
        <v>-367.79999999999984</v>
      </c>
      <c r="U14" s="50"/>
      <c r="V14" s="70">
        <v>-157.79999999999981</v>
      </c>
      <c r="W14" s="50"/>
      <c r="X14" s="98">
        <v>129.19999999999999</v>
      </c>
      <c r="Y14" s="50"/>
      <c r="Z14" s="98">
        <v>-568.50000000000068</v>
      </c>
      <c r="AA14" s="50"/>
      <c r="AB14" s="107">
        <f>AB15-AB12-AB13</f>
        <v>-15.499999999999815</v>
      </c>
      <c r="AC14" s="50"/>
      <c r="AD14" s="51"/>
      <c r="AE14" s="51"/>
      <c r="AF14" s="202"/>
      <c r="AG14" s="48"/>
      <c r="AH14" s="12"/>
      <c r="AJ14" s="48"/>
    </row>
    <row r="15" spans="1:36" s="8" customFormat="1" ht="10.5" customHeight="1" thickBot="1" x14ac:dyDescent="0.3">
      <c r="A15" s="245" t="s">
        <v>9</v>
      </c>
      <c r="B15" s="245"/>
      <c r="C15" s="245"/>
      <c r="D15" s="174">
        <v>7395.7</v>
      </c>
      <c r="E15" s="145"/>
      <c r="F15" s="174">
        <v>7574.8</v>
      </c>
      <c r="G15" s="145"/>
      <c r="H15" s="174">
        <v>7642.7</v>
      </c>
      <c r="I15" s="145"/>
      <c r="J15" s="174">
        <v>7838.2</v>
      </c>
      <c r="K15" s="145"/>
      <c r="L15" s="174">
        <v>7614</v>
      </c>
      <c r="M15" s="145"/>
      <c r="N15" s="163">
        <v>7982.3</v>
      </c>
      <c r="O15" s="145"/>
      <c r="P15" s="146">
        <v>7918.3</v>
      </c>
      <c r="Q15" s="65"/>
      <c r="R15" s="66">
        <v>8138</v>
      </c>
      <c r="S15" s="67"/>
      <c r="T15" s="66">
        <v>7803.8</v>
      </c>
      <c r="U15" s="93"/>
      <c r="V15" s="66">
        <v>7686.6</v>
      </c>
      <c r="W15" s="93"/>
      <c r="X15" s="105">
        <v>7862.1</v>
      </c>
      <c r="Y15" s="93"/>
      <c r="Z15" s="105">
        <v>7284.4</v>
      </c>
      <c r="AA15" s="106"/>
      <c r="AB15" s="71">
        <v>7301.7</v>
      </c>
      <c r="AC15" s="28"/>
      <c r="AD15" s="33" t="str">
        <f>IF(Z15="-","N/M",IF(ABS(AB15/Z15-1)&lt;0.005,"-",IF(ABS(AB15/Z15-1)&gt;=2,"N/M",AB15/Z15-1)))</f>
        <v>-</v>
      </c>
      <c r="AE15" s="33">
        <f>IF(D15="-","N/M",IF(ABS(AB15/D15-1)&lt;0.005,"-",IF(ABS(AB15/D15-1)&gt;=2,"N/M",AB15/D15-1)))</f>
        <v>-1.271008829454956E-2</v>
      </c>
      <c r="AF15" s="202"/>
      <c r="AG15" s="48"/>
      <c r="AH15" s="197"/>
      <c r="AI15" s="197"/>
      <c r="AJ15" s="48"/>
    </row>
    <row r="16" spans="1:36" s="8" customFormat="1" ht="11.25" customHeight="1" thickTop="1" x14ac:dyDescent="0.25">
      <c r="A16" s="244" t="s">
        <v>26</v>
      </c>
      <c r="B16" s="244"/>
      <c r="C16" s="244"/>
      <c r="D16" s="164">
        <v>28.1</v>
      </c>
      <c r="E16" s="147"/>
      <c r="F16" s="164">
        <v>43.5</v>
      </c>
      <c r="G16" s="147"/>
      <c r="H16" s="164">
        <v>44.3</v>
      </c>
      <c r="I16" s="147"/>
      <c r="J16" s="164">
        <v>51.8</v>
      </c>
      <c r="K16" s="147"/>
      <c r="L16" s="164">
        <v>42.9</v>
      </c>
      <c r="M16" s="147"/>
      <c r="N16" s="164">
        <v>36.799999999999997</v>
      </c>
      <c r="O16" s="147"/>
      <c r="P16" s="148">
        <v>45.1</v>
      </c>
      <c r="Q16" s="73"/>
      <c r="R16" s="74">
        <v>80.3</v>
      </c>
      <c r="S16" s="73"/>
      <c r="T16" s="74">
        <v>33.6</v>
      </c>
      <c r="U16" s="75"/>
      <c r="V16" s="74">
        <v>40.6</v>
      </c>
      <c r="W16" s="75"/>
      <c r="X16" s="99">
        <v>46.3</v>
      </c>
      <c r="Y16" s="75"/>
      <c r="Z16" s="99">
        <v>-9.1999999999999993</v>
      </c>
      <c r="AA16" s="75"/>
      <c r="AB16" s="76">
        <v>32.799999999999997</v>
      </c>
      <c r="AC16" s="75"/>
      <c r="AD16" s="168" t="str">
        <f>IF(Z16="-","N/M",IF(ABS(AB16/Z16-1)&lt;0.005,"-",IF(ABS(AB16/Z16-1)&gt;=2,"N/M",AB16/Z16-1)))</f>
        <v>N/M</v>
      </c>
      <c r="AE16" s="169">
        <f>IF(D16="-","N/M",IF(ABS(AB16/D16-1)&lt;0.005,"-",IF(ABS(AB16/D16-1)&gt;=2,"N/M",AB16/D16-1)))</f>
        <v>0.16725978647686812</v>
      </c>
      <c r="AF16" s="203"/>
      <c r="AG16" s="48"/>
      <c r="AH16" s="197"/>
      <c r="AI16" s="197"/>
      <c r="AJ16" s="48"/>
    </row>
    <row r="17" spans="1:39" s="8" customFormat="1" ht="10.5" customHeight="1" x14ac:dyDescent="0.25">
      <c r="A17" s="245" t="s">
        <v>53</v>
      </c>
      <c r="B17" s="245"/>
      <c r="C17" s="245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49"/>
      <c r="Q17" s="44"/>
      <c r="R17" s="45"/>
      <c r="S17" s="44"/>
      <c r="T17" s="45"/>
      <c r="U17" s="28"/>
      <c r="V17" s="45"/>
      <c r="W17" s="28"/>
      <c r="X17" s="94"/>
      <c r="Y17" s="28"/>
      <c r="Z17" s="94"/>
      <c r="AA17" s="28"/>
      <c r="AB17" s="32"/>
      <c r="AC17" s="28"/>
      <c r="AD17" s="33"/>
      <c r="AE17" s="33"/>
      <c r="AF17" s="202"/>
      <c r="AG17" s="48"/>
      <c r="AH17" s="12"/>
      <c r="AJ17" s="48"/>
      <c r="AK17" s="223"/>
    </row>
    <row r="18" spans="1:39" s="8" customFormat="1" ht="10.5" customHeight="1" x14ac:dyDescent="0.25">
      <c r="A18" s="238" t="s">
        <v>2</v>
      </c>
      <c r="B18" s="238"/>
      <c r="C18" s="238"/>
      <c r="D18" s="79">
        <v>517.79999999999995</v>
      </c>
      <c r="E18" s="150"/>
      <c r="F18" s="79">
        <v>525.1</v>
      </c>
      <c r="G18" s="150"/>
      <c r="H18" s="193">
        <v>531.9</v>
      </c>
      <c r="I18" s="150"/>
      <c r="J18" s="193">
        <v>542.5</v>
      </c>
      <c r="K18" s="150"/>
      <c r="L18" s="193">
        <v>530.1</v>
      </c>
      <c r="M18" s="150"/>
      <c r="N18" s="193">
        <v>548.29999999999995</v>
      </c>
      <c r="O18" s="150"/>
      <c r="P18" s="189">
        <v>543.1</v>
      </c>
      <c r="Q18" s="80"/>
      <c r="R18" s="151">
        <v>559.20000000000005</v>
      </c>
      <c r="S18" s="80"/>
      <c r="T18" s="151">
        <v>541.9</v>
      </c>
      <c r="U18" s="82"/>
      <c r="V18" s="151">
        <v>533.70000000000005</v>
      </c>
      <c r="W18" s="82"/>
      <c r="X18" s="100">
        <v>538.9</v>
      </c>
      <c r="Y18" s="82"/>
      <c r="Z18" s="100">
        <v>509.3</v>
      </c>
      <c r="AA18" s="82"/>
      <c r="AB18" s="83">
        <v>513</v>
      </c>
      <c r="AC18" s="82"/>
      <c r="AD18" s="84">
        <f>IF(Z18="-","N/M",IF(ABS(AB18/Z18-1)&lt;0.005,"-",IF(ABS(AB18/Z18-1)&gt;=2,"N/M",AB18/Z18-1)))</f>
        <v>7.2648733555860101E-3</v>
      </c>
      <c r="AE18" s="51">
        <f>IF(D18="-","N/M",IF(ABS(AB18/D18-1)&lt;0.005,"-",IF(ABS(AB18/D18-1)&gt;=2,"N/M",AB18/D18-1)))</f>
        <v>-9.2699884125143628E-3</v>
      </c>
      <c r="AF18" s="204"/>
      <c r="AG18" s="48"/>
      <c r="AH18" s="197"/>
      <c r="AI18" s="197"/>
      <c r="AJ18" s="48"/>
      <c r="AK18" s="221"/>
      <c r="AL18" s="222"/>
      <c r="AM18" s="225"/>
    </row>
    <row r="19" spans="1:39" s="8" customFormat="1" ht="10.5" customHeight="1" x14ac:dyDescent="0.25">
      <c r="A19" s="233" t="s">
        <v>54</v>
      </c>
      <c r="B19" s="233"/>
      <c r="C19" s="233"/>
      <c r="D19" s="22">
        <v>3150.4</v>
      </c>
      <c r="E19" s="140"/>
      <c r="F19" s="22">
        <v>3209.3</v>
      </c>
      <c r="G19" s="140"/>
      <c r="H19" s="22">
        <v>3256.5</v>
      </c>
      <c r="I19" s="140"/>
      <c r="J19" s="22">
        <v>3333.4</v>
      </c>
      <c r="K19" s="140"/>
      <c r="L19" s="22">
        <v>3253.2</v>
      </c>
      <c r="M19" s="140"/>
      <c r="N19" s="22">
        <v>3399.8</v>
      </c>
      <c r="O19" s="140"/>
      <c r="P19" s="38">
        <v>3374.3</v>
      </c>
      <c r="Q19" s="44"/>
      <c r="R19" s="23">
        <v>3505.2</v>
      </c>
      <c r="S19" s="44"/>
      <c r="T19" s="23">
        <v>3382.4</v>
      </c>
      <c r="U19" s="28"/>
      <c r="V19" s="23">
        <v>3342.5</v>
      </c>
      <c r="W19" s="28"/>
      <c r="X19" s="101">
        <v>3404.6</v>
      </c>
      <c r="Y19" s="28"/>
      <c r="Z19" s="101">
        <v>3190.5</v>
      </c>
      <c r="AA19" s="28"/>
      <c r="AB19" s="77">
        <v>3213.8</v>
      </c>
      <c r="AC19" s="28"/>
      <c r="AD19" s="33">
        <f>IF(Z19="-","N/M",IF(ABS(AB19/Z19-1)&lt;0.005,"-",IF(ABS(AB19/Z19-1)&gt;=2,"N/M",AB19/Z19-1)))</f>
        <v>7.3029305751450835E-3</v>
      </c>
      <c r="AE19" s="33">
        <f>IF(D19="-","N/M",IF(ABS(AB19/D19-1)&lt;0.005,"-",IF(ABS(AB19/D19-1)&gt;=2,"N/M",AB19/D19-1)))</f>
        <v>2.0124428643981673E-2</v>
      </c>
      <c r="AF19" s="204"/>
      <c r="AG19" s="48"/>
      <c r="AH19" s="197"/>
      <c r="AI19" s="197"/>
      <c r="AJ19" s="48"/>
    </row>
    <row r="20" spans="1:39" s="8" customFormat="1" ht="13.5" customHeight="1" x14ac:dyDescent="0.25">
      <c r="A20" s="239" t="s">
        <v>21</v>
      </c>
      <c r="B20" s="239"/>
      <c r="C20" s="239"/>
      <c r="D20" s="81"/>
      <c r="E20" s="152"/>
      <c r="F20" s="81"/>
      <c r="G20" s="152"/>
      <c r="H20" s="175"/>
      <c r="I20" s="152"/>
      <c r="J20" s="175"/>
      <c r="K20" s="152"/>
      <c r="L20" s="175"/>
      <c r="M20" s="152"/>
      <c r="N20" s="175"/>
      <c r="O20" s="152"/>
      <c r="P20" s="175"/>
      <c r="Q20" s="152"/>
      <c r="R20" s="175"/>
      <c r="S20" s="80"/>
      <c r="T20" s="102"/>
      <c r="U20" s="82"/>
      <c r="V20" s="102"/>
      <c r="W20" s="82"/>
      <c r="X20" s="102"/>
      <c r="Y20" s="82"/>
      <c r="Z20" s="102"/>
      <c r="AA20" s="82"/>
      <c r="AB20" s="92"/>
      <c r="AC20" s="82"/>
      <c r="AD20" s="84"/>
      <c r="AE20" s="84"/>
      <c r="AF20" s="202"/>
      <c r="AG20" s="48"/>
      <c r="AH20" s="199"/>
      <c r="AI20" s="200"/>
      <c r="AJ20" s="48"/>
      <c r="AK20" s="223"/>
    </row>
    <row r="21" spans="1:39" s="8" customFormat="1" ht="10.5" customHeight="1" x14ac:dyDescent="0.25">
      <c r="A21" s="232" t="s">
        <v>28</v>
      </c>
      <c r="B21" s="232"/>
      <c r="C21" s="232"/>
      <c r="D21" s="20">
        <v>32110</v>
      </c>
      <c r="E21" s="140"/>
      <c r="F21" s="20">
        <v>32265</v>
      </c>
      <c r="G21" s="140"/>
      <c r="H21" s="20">
        <v>32386</v>
      </c>
      <c r="I21" s="140"/>
      <c r="J21" s="20">
        <v>32513</v>
      </c>
      <c r="K21" s="140"/>
      <c r="L21" s="20">
        <v>32675</v>
      </c>
      <c r="M21" s="140"/>
      <c r="N21" s="20">
        <v>32796</v>
      </c>
      <c r="O21" s="140"/>
      <c r="P21" s="37">
        <v>32942</v>
      </c>
      <c r="Q21" s="44"/>
      <c r="R21" s="45">
        <v>33165</v>
      </c>
      <c r="S21" s="44"/>
      <c r="T21" s="45">
        <v>33308</v>
      </c>
      <c r="U21" s="28"/>
      <c r="V21" s="45">
        <v>33421</v>
      </c>
      <c r="W21" s="28"/>
      <c r="X21" s="94">
        <v>33577</v>
      </c>
      <c r="Y21" s="28"/>
      <c r="Z21" s="94">
        <v>33759</v>
      </c>
      <c r="AA21" s="28"/>
      <c r="AB21" s="32">
        <v>33822</v>
      </c>
      <c r="AC21" s="28"/>
      <c r="AD21" s="33" t="str">
        <f>IF(Z21="-","N/M",IF(ABS(AB21/Z21-1)&lt;0.005,"-",IF(ABS(AB21/Z21-1)&gt;=2,"N/M",AB21/Z21-1)))</f>
        <v>-</v>
      </c>
      <c r="AE21" s="33">
        <f>IF(D21="-","N/M",IF(ABS(AB21/D21-1)&lt;0.005,"-",IF(ABS(AB21/D21-1)&gt;=2,"N/M",AB21/D21-1)))</f>
        <v>5.3316723762067975E-2</v>
      </c>
      <c r="AF21" s="202"/>
      <c r="AG21" s="48"/>
      <c r="AH21" s="220"/>
      <c r="AI21" s="220"/>
      <c r="AJ21" s="48"/>
      <c r="AK21" s="224"/>
      <c r="AL21" s="225"/>
    </row>
    <row r="22" spans="1:39" s="8" customFormat="1" ht="10.5" customHeight="1" x14ac:dyDescent="0.25">
      <c r="A22" s="238" t="s">
        <v>55</v>
      </c>
      <c r="B22" s="238"/>
      <c r="C22" s="238"/>
      <c r="D22" s="86">
        <v>1584</v>
      </c>
      <c r="E22" s="150"/>
      <c r="F22" s="86">
        <v>1574</v>
      </c>
      <c r="G22" s="150"/>
      <c r="H22" s="86">
        <v>1578</v>
      </c>
      <c r="I22" s="150"/>
      <c r="J22" s="86">
        <v>1594</v>
      </c>
      <c r="K22" s="150"/>
      <c r="L22" s="86">
        <v>1580</v>
      </c>
      <c r="M22" s="150"/>
      <c r="N22" s="86">
        <v>1593</v>
      </c>
      <c r="O22" s="150"/>
      <c r="P22" s="87">
        <v>1608</v>
      </c>
      <c r="Q22" s="80"/>
      <c r="R22" s="85">
        <v>1614</v>
      </c>
      <c r="S22" s="80"/>
      <c r="T22" s="85">
        <v>1628</v>
      </c>
      <c r="U22" s="82"/>
      <c r="V22" s="85">
        <v>1641</v>
      </c>
      <c r="W22" s="82"/>
      <c r="X22" s="103">
        <v>1641</v>
      </c>
      <c r="Y22" s="82"/>
      <c r="Z22" s="103">
        <v>1652</v>
      </c>
      <c r="AA22" s="82"/>
      <c r="AB22" s="88">
        <v>1658</v>
      </c>
      <c r="AC22" s="82"/>
      <c r="AD22" s="84" t="str">
        <f>IF(Z22="-","N/M",IF(ABS(AB22/Z22-1)&lt;0.005,"-",IF(ABS(AB22/Z22-1)&gt;=2,"N/M",AB22/Z22-1)))</f>
        <v>-</v>
      </c>
      <c r="AE22" s="51">
        <f>IF(D22="-","N/M",IF(ABS(AB22/D22-1)&lt;0.005,"-",IF(ABS(AB22/D22-1)&gt;=2,"N/M",AB22/D22-1)))</f>
        <v>4.6717171717171713E-2</v>
      </c>
      <c r="AF22" s="202"/>
      <c r="AG22" s="48"/>
      <c r="AH22" s="220"/>
      <c r="AI22" s="220"/>
      <c r="AJ22" s="48"/>
    </row>
    <row r="23" spans="1:39" s="8" customFormat="1" ht="10.5" customHeight="1" x14ac:dyDescent="0.25">
      <c r="A23" s="233" t="s">
        <v>4</v>
      </c>
      <c r="B23" s="233"/>
      <c r="C23" s="233"/>
      <c r="D23" s="20">
        <v>2130</v>
      </c>
      <c r="E23" s="140"/>
      <c r="F23" s="20">
        <v>2149</v>
      </c>
      <c r="G23" s="140"/>
      <c r="H23" s="20">
        <v>2159</v>
      </c>
      <c r="I23" s="140"/>
      <c r="J23" s="20">
        <v>2188</v>
      </c>
      <c r="K23" s="140"/>
      <c r="L23" s="20">
        <v>2207</v>
      </c>
      <c r="M23" s="140"/>
      <c r="N23" s="20">
        <v>2213</v>
      </c>
      <c r="O23" s="140"/>
      <c r="P23" s="37">
        <v>2198</v>
      </c>
      <c r="Q23" s="44"/>
      <c r="R23" s="45">
        <v>2200</v>
      </c>
      <c r="S23" s="44"/>
      <c r="T23" s="45">
        <v>2216</v>
      </c>
      <c r="U23" s="28"/>
      <c r="V23" s="45">
        <v>2235</v>
      </c>
      <c r="W23" s="28"/>
      <c r="X23" s="94">
        <v>2246</v>
      </c>
      <c r="Y23" s="28"/>
      <c r="Z23" s="94">
        <v>2261</v>
      </c>
      <c r="AA23" s="28"/>
      <c r="AB23" s="32">
        <v>2275</v>
      </c>
      <c r="AC23" s="28"/>
      <c r="AD23" s="33">
        <f>IF(Z23="-","N/M",IF(ABS(AB23/Z23-1)&lt;0.005,"-",IF(ABS(AB23/Z23-1)&gt;=2,"N/M",AB23/Z23-1)))</f>
        <v>6.1919504643963563E-3</v>
      </c>
      <c r="AE23" s="33">
        <f>IF(D23="-","N/M",IF(ABS(AB23/D23-1)&lt;0.005,"-",IF(ABS(AB23/D23-1)&gt;=2,"N/M",AB23/D23-1)))</f>
        <v>6.8075117370892002E-2</v>
      </c>
      <c r="AF23" s="202"/>
      <c r="AG23" s="48"/>
      <c r="AH23" s="220"/>
      <c r="AI23" s="220"/>
      <c r="AJ23" s="48"/>
    </row>
    <row r="24" spans="1:39" s="8" customFormat="1" ht="13.5" customHeight="1" x14ac:dyDescent="0.25">
      <c r="A24" s="239" t="s">
        <v>1</v>
      </c>
      <c r="B24" s="239"/>
      <c r="C24" s="239"/>
      <c r="D24" s="86"/>
      <c r="E24" s="150"/>
      <c r="F24" s="86"/>
      <c r="G24" s="150"/>
      <c r="H24" s="86"/>
      <c r="I24" s="150"/>
      <c r="J24" s="86"/>
      <c r="K24" s="150"/>
      <c r="L24" s="86"/>
      <c r="M24" s="150"/>
      <c r="N24" s="86"/>
      <c r="O24" s="150"/>
      <c r="P24" s="87"/>
      <c r="Q24" s="80"/>
      <c r="R24" s="85"/>
      <c r="S24" s="80"/>
      <c r="T24" s="85"/>
      <c r="U24" s="82"/>
      <c r="V24" s="85"/>
      <c r="W24" s="82"/>
      <c r="X24" s="103"/>
      <c r="Y24" s="82"/>
      <c r="Z24" s="103"/>
      <c r="AA24" s="82"/>
      <c r="AB24" s="88"/>
      <c r="AC24" s="82"/>
      <c r="AD24" s="84"/>
      <c r="AE24" s="84"/>
      <c r="AF24" s="202"/>
      <c r="AG24" s="48"/>
      <c r="AH24" s="198"/>
      <c r="AJ24" s="48"/>
    </row>
    <row r="25" spans="1:39" s="8" customFormat="1" ht="10.5" customHeight="1" x14ac:dyDescent="0.25">
      <c r="A25" s="233" t="s">
        <v>51</v>
      </c>
      <c r="B25" s="233"/>
      <c r="C25" s="233"/>
      <c r="D25" s="20">
        <v>549</v>
      </c>
      <c r="E25" s="140"/>
      <c r="F25" s="78">
        <v>499</v>
      </c>
      <c r="G25" s="140"/>
      <c r="H25" s="78">
        <v>402</v>
      </c>
      <c r="I25" s="140"/>
      <c r="J25" s="20">
        <v>402</v>
      </c>
      <c r="K25" s="140"/>
      <c r="L25" s="20">
        <v>374</v>
      </c>
      <c r="M25" s="140"/>
      <c r="N25" s="20">
        <v>397</v>
      </c>
      <c r="O25" s="140"/>
      <c r="P25" s="37">
        <v>448</v>
      </c>
      <c r="Q25" s="44"/>
      <c r="R25" s="45">
        <v>473</v>
      </c>
      <c r="S25" s="44"/>
      <c r="T25" s="45">
        <v>426</v>
      </c>
      <c r="U25" s="28"/>
      <c r="V25" s="45">
        <v>356</v>
      </c>
      <c r="W25" s="28"/>
      <c r="X25" s="94">
        <v>420</v>
      </c>
      <c r="Y25" s="28"/>
      <c r="Z25" s="94">
        <v>386</v>
      </c>
      <c r="AA25" s="28"/>
      <c r="AB25" s="32">
        <v>323</v>
      </c>
      <c r="AC25" s="28"/>
      <c r="AD25" s="33">
        <f>IF(Z25="-","N/M",IF(ABS(AB25/Z25-1)&lt;0.005,"-",IF(ABS(AB25/Z25-1)&gt;=2,"N/M",AB25/Z25-1)))</f>
        <v>-0.16321243523316065</v>
      </c>
      <c r="AE25" s="33">
        <f>IF(D25="-","N/M",IF(ABS(AB25/D25-1)&lt;0.005,"-",IF(ABS(AB25/D25-1)&gt;=2,"N/M",AB25/D25-1)))</f>
        <v>-0.41165755919854286</v>
      </c>
      <c r="AF25" s="202"/>
      <c r="AG25" s="48"/>
      <c r="AH25" s="197"/>
      <c r="AI25" s="197"/>
      <c r="AJ25" s="48"/>
    </row>
    <row r="26" spans="1:39" s="8" customFormat="1" ht="10.5" customHeight="1" x14ac:dyDescent="0.25">
      <c r="A26" s="238" t="s">
        <v>57</v>
      </c>
      <c r="B26" s="238"/>
      <c r="C26" s="238"/>
      <c r="D26" s="89">
        <v>0.108</v>
      </c>
      <c r="E26" s="150"/>
      <c r="F26" s="89">
        <v>0.105</v>
      </c>
      <c r="G26" s="150"/>
      <c r="H26" s="89">
        <v>0.104</v>
      </c>
      <c r="I26" s="150"/>
      <c r="J26" s="89">
        <v>0.10299999999999999</v>
      </c>
      <c r="K26" s="150"/>
      <c r="L26" s="89">
        <v>0.108</v>
      </c>
      <c r="M26" s="150"/>
      <c r="N26" s="89">
        <v>0.104</v>
      </c>
      <c r="O26" s="150"/>
      <c r="P26" s="90">
        <v>0.105</v>
      </c>
      <c r="Q26" s="80"/>
      <c r="R26" s="90">
        <v>0.109</v>
      </c>
      <c r="S26" s="80"/>
      <c r="T26" s="90">
        <v>0.113</v>
      </c>
      <c r="U26" s="82"/>
      <c r="V26" s="90">
        <v>0.115</v>
      </c>
      <c r="W26" s="82"/>
      <c r="X26" s="104">
        <v>0.114</v>
      </c>
      <c r="Y26" s="82"/>
      <c r="Z26" s="104">
        <v>0.11899999999999999</v>
      </c>
      <c r="AA26" s="82"/>
      <c r="AB26" s="113">
        <v>0.12</v>
      </c>
      <c r="AC26" s="82"/>
      <c r="AD26" s="115" t="str">
        <f>TEXT((AB26-Z26)*10000,"###;(###)") &amp; " bp"</f>
        <v>10 bp</v>
      </c>
      <c r="AE26" s="116" t="str">
        <f>TEXT((AB26-D26)*10000,"###;(###)") &amp; " bp"</f>
        <v>120 bp</v>
      </c>
      <c r="AF26" s="202"/>
      <c r="AG26" s="48"/>
      <c r="AH26" s="208"/>
      <c r="AI26" s="208"/>
      <c r="AJ26" s="48"/>
    </row>
    <row r="27" spans="1:39" s="8" customFormat="1" ht="10.5" customHeight="1" x14ac:dyDescent="0.25">
      <c r="A27" s="233" t="s">
        <v>41</v>
      </c>
      <c r="B27" s="233"/>
      <c r="C27" s="233"/>
      <c r="D27" s="109">
        <v>0.20899999999999999</v>
      </c>
      <c r="E27" s="140"/>
      <c r="F27" s="109">
        <v>0.20599999999999999</v>
      </c>
      <c r="G27" s="140"/>
      <c r="H27" s="109">
        <v>0.222</v>
      </c>
      <c r="I27" s="140"/>
      <c r="J27" s="109">
        <v>0.23100000000000001</v>
      </c>
      <c r="K27" s="140"/>
      <c r="L27" s="109">
        <v>0.23100000000000001</v>
      </c>
      <c r="M27" s="140"/>
      <c r="N27" s="109">
        <v>0.22500000000000001</v>
      </c>
      <c r="O27" s="140"/>
      <c r="P27" s="110">
        <v>0.23400000000000001</v>
      </c>
      <c r="Q27" s="44"/>
      <c r="R27" s="111">
        <v>0.23</v>
      </c>
      <c r="S27" s="44"/>
      <c r="T27" s="111">
        <v>0.224</v>
      </c>
      <c r="U27" s="28"/>
      <c r="V27" s="111">
        <v>0.24</v>
      </c>
      <c r="W27" s="28"/>
      <c r="X27" s="112">
        <v>0.224</v>
      </c>
      <c r="Y27" s="28"/>
      <c r="Z27" s="112">
        <v>0.219</v>
      </c>
      <c r="AA27" s="28"/>
      <c r="AB27" s="114">
        <v>0.22600000000000001</v>
      </c>
      <c r="AC27" s="28"/>
      <c r="AD27" s="33" t="str">
        <f>IF(AB27=Z27,"-",TEXT((AB27-Z27)*10000,"###;(###)") &amp; " bp")</f>
        <v>70 bp</v>
      </c>
      <c r="AE27" s="33" t="str">
        <f>TEXT((AB27-D27)*10000,"#,##;(#,##)") &amp; " bp"</f>
        <v>170 bp</v>
      </c>
      <c r="AF27" s="202"/>
      <c r="AG27" s="48"/>
      <c r="AH27" s="208"/>
      <c r="AI27" s="208"/>
      <c r="AJ27" s="48"/>
    </row>
    <row r="28" spans="1:39" s="8" customFormat="1" ht="13.5" customHeight="1" x14ac:dyDescent="0.25">
      <c r="A28" s="231" t="s">
        <v>43</v>
      </c>
      <c r="B28" s="231"/>
      <c r="C28" s="231"/>
      <c r="D28" s="165"/>
      <c r="E28" s="153"/>
      <c r="F28" s="194"/>
      <c r="G28" s="153"/>
      <c r="H28" s="194"/>
      <c r="I28" s="153"/>
      <c r="J28" s="165"/>
      <c r="K28" s="153"/>
      <c r="L28" s="165"/>
      <c r="M28" s="153"/>
      <c r="N28" s="165"/>
      <c r="O28" s="153"/>
      <c r="P28" s="154"/>
      <c r="Q28" s="127"/>
      <c r="R28" s="128"/>
      <c r="S28" s="127"/>
      <c r="T28" s="128"/>
      <c r="U28" s="129"/>
      <c r="V28" s="128"/>
      <c r="W28" s="129"/>
      <c r="X28" s="130"/>
      <c r="Y28" s="129"/>
      <c r="Z28" s="130"/>
      <c r="AA28" s="129"/>
      <c r="AB28" s="131"/>
      <c r="AC28" s="129"/>
      <c r="AD28" s="138"/>
      <c r="AE28" s="138"/>
      <c r="AF28" s="202"/>
      <c r="AG28" s="48"/>
      <c r="AH28" s="12"/>
      <c r="AJ28" s="48"/>
    </row>
    <row r="29" spans="1:39" s="8" customFormat="1" ht="10.5" customHeight="1" x14ac:dyDescent="0.25">
      <c r="A29" s="230" t="s">
        <v>58</v>
      </c>
      <c r="B29" s="230"/>
      <c r="C29" s="230"/>
      <c r="D29" s="121">
        <v>528642</v>
      </c>
      <c r="E29" s="155"/>
      <c r="F29" s="195">
        <v>536146</v>
      </c>
      <c r="G29" s="155"/>
      <c r="H29" s="195">
        <v>546579</v>
      </c>
      <c r="I29" s="155"/>
      <c r="J29" s="121">
        <v>552372</v>
      </c>
      <c r="K29" s="155"/>
      <c r="L29" s="121">
        <v>565379</v>
      </c>
      <c r="M29" s="155"/>
      <c r="N29" s="121">
        <v>574181</v>
      </c>
      <c r="O29" s="155"/>
      <c r="P29" s="157">
        <v>584362</v>
      </c>
      <c r="Q29" s="47"/>
      <c r="R29" s="46">
        <v>605709</v>
      </c>
      <c r="S29" s="47"/>
      <c r="T29" s="46">
        <v>622997</v>
      </c>
      <c r="U29" s="29"/>
      <c r="V29" s="46">
        <v>629042</v>
      </c>
      <c r="W29" s="29"/>
      <c r="X29" s="34">
        <v>644768</v>
      </c>
      <c r="Y29" s="29"/>
      <c r="Z29" s="34">
        <v>636668</v>
      </c>
      <c r="AA29" s="29"/>
      <c r="AB29" s="31">
        <v>620157</v>
      </c>
      <c r="AC29" s="29"/>
      <c r="AD29" s="33">
        <f>IF(Z29="-","N/M",IF(ABS(AB29/Z29-1)&lt;0.005,"-",IF(ABS(AB29/Z29-1)&gt;=2,"N/M",AB29/Z29-1)))</f>
        <v>-2.5933453542505647E-2</v>
      </c>
      <c r="AE29" s="33">
        <f>IF(D29="-","N/M",IF(ABS(AB29/D29-1)&lt;0.005,"-",IF(ABS(AB29/D29-1)&gt;=2,"N/M",AB29/D29-1)))</f>
        <v>0.17311337351175271</v>
      </c>
      <c r="AF29" s="202"/>
      <c r="AG29" s="48"/>
      <c r="AH29" s="197"/>
      <c r="AI29" s="197"/>
      <c r="AJ29" s="48"/>
    </row>
    <row r="30" spans="1:39" s="8" customFormat="1" ht="10.5" customHeight="1" x14ac:dyDescent="0.25">
      <c r="A30" s="238" t="s">
        <v>52</v>
      </c>
      <c r="B30" s="238"/>
      <c r="C30" s="238"/>
      <c r="D30" s="126">
        <v>75921</v>
      </c>
      <c r="E30" s="126"/>
      <c r="F30" s="126">
        <v>78410</v>
      </c>
      <c r="G30" s="126"/>
      <c r="H30" s="126">
        <v>79910</v>
      </c>
      <c r="I30" s="126"/>
      <c r="J30" s="126">
        <v>81021</v>
      </c>
      <c r="K30" s="126"/>
      <c r="L30" s="126">
        <v>81705</v>
      </c>
      <c r="M30" s="126"/>
      <c r="N30" s="126">
        <v>83835</v>
      </c>
      <c r="O30" s="126"/>
      <c r="P30" s="126">
        <v>87311</v>
      </c>
      <c r="Q30" s="126"/>
      <c r="R30" s="126">
        <v>88328</v>
      </c>
      <c r="S30" s="126"/>
      <c r="T30" s="126">
        <v>86737</v>
      </c>
      <c r="U30" s="126"/>
      <c r="V30" s="126">
        <v>84354</v>
      </c>
      <c r="W30" s="126"/>
      <c r="X30" s="126">
        <v>81526</v>
      </c>
      <c r="Y30" s="126"/>
      <c r="Z30" s="126">
        <v>83762</v>
      </c>
      <c r="AA30" s="126"/>
      <c r="AB30" s="226">
        <v>78841</v>
      </c>
      <c r="AC30" s="176"/>
      <c r="AD30" s="84">
        <f>IF(Z30="-","N/M",IF(ABS(AB30/Z30-1)&lt;0.005,"-",IF(ABS(AB30/Z30-1)&gt;=2,"N/M",AB30/Z30-1)))</f>
        <v>-5.8749791074711677E-2</v>
      </c>
      <c r="AE30" s="51">
        <f>IF(D30="-","N/M",IF(ABS(AB30/D30-1)&lt;0.005,"-",IF(ABS(AB30/D30-1)&gt;=2,"N/M",AB30/D30-1)))</f>
        <v>3.8461031862067063E-2</v>
      </c>
      <c r="AF30" s="202"/>
      <c r="AG30" s="48"/>
      <c r="AH30" s="197"/>
      <c r="AI30" s="197"/>
      <c r="AJ30" s="48"/>
    </row>
    <row r="31" spans="1:39" s="8" customFormat="1" ht="10.5" customHeight="1" x14ac:dyDescent="0.25">
      <c r="A31" s="230" t="s">
        <v>59</v>
      </c>
      <c r="B31" s="230"/>
      <c r="C31" s="230"/>
      <c r="D31" s="177">
        <v>160459</v>
      </c>
      <c r="E31" s="124"/>
      <c r="F31" s="178">
        <v>161377</v>
      </c>
      <c r="G31" s="124"/>
      <c r="H31" s="178">
        <v>151275</v>
      </c>
      <c r="I31" s="124"/>
      <c r="J31" s="178">
        <v>150896</v>
      </c>
      <c r="K31" s="124"/>
      <c r="L31" s="178">
        <v>152330</v>
      </c>
      <c r="M31" s="124"/>
      <c r="N31" s="178">
        <v>154040</v>
      </c>
      <c r="O31" s="124"/>
      <c r="P31" s="179">
        <v>153877</v>
      </c>
      <c r="Q31" s="44"/>
      <c r="R31" s="180">
        <v>154918</v>
      </c>
      <c r="S31" s="44"/>
      <c r="T31" s="180">
        <v>157706</v>
      </c>
      <c r="U31" s="28"/>
      <c r="V31" s="180">
        <v>153824</v>
      </c>
      <c r="W31" s="28"/>
      <c r="X31" s="181">
        <v>155657</v>
      </c>
      <c r="Y31" s="28"/>
      <c r="Z31" s="181">
        <v>152653</v>
      </c>
      <c r="AA31" s="28"/>
      <c r="AB31" s="32">
        <v>154669</v>
      </c>
      <c r="AC31" s="28"/>
      <c r="AD31" s="33">
        <f>IF(Z31="-","N/M",IF(ABS(AB31/Z31-1)&lt;0.005,"-",IF(ABS(AB31/Z31-1)&gt;=2,"N/M",AB31/Z31-1)))</f>
        <v>1.3206422408992946E-2</v>
      </c>
      <c r="AE31" s="33">
        <f>IF(D31="-","N/M",IF(ABS(AB31/D31-1)&lt;0.005,"-",IF(ABS(AB31/D31-1)&gt;=2,"N/M",AB31/D31-1)))</f>
        <v>-3.6083984070697239E-2</v>
      </c>
      <c r="AF31" s="202"/>
      <c r="AG31" s="48"/>
      <c r="AH31" s="197"/>
      <c r="AI31" s="197"/>
      <c r="AJ31" s="48"/>
    </row>
    <row r="32" spans="1:39" s="8" customFormat="1" ht="13" customHeight="1" x14ac:dyDescent="0.25">
      <c r="A32" s="236" t="s">
        <v>6</v>
      </c>
      <c r="B32" s="236"/>
      <c r="C32" s="236"/>
      <c r="D32" s="165"/>
      <c r="E32" s="153"/>
      <c r="F32" s="194"/>
      <c r="G32" s="153"/>
      <c r="H32" s="194"/>
      <c r="I32" s="153"/>
      <c r="J32" s="165"/>
      <c r="K32" s="153"/>
      <c r="L32" s="165"/>
      <c r="M32" s="153"/>
      <c r="N32" s="165"/>
      <c r="O32" s="153"/>
      <c r="P32" s="154"/>
      <c r="Q32" s="127"/>
      <c r="R32" s="128"/>
      <c r="S32" s="127"/>
      <c r="T32" s="128"/>
      <c r="U32" s="129"/>
      <c r="V32" s="128"/>
      <c r="W32" s="129"/>
      <c r="X32" s="130"/>
      <c r="Y32" s="129"/>
      <c r="Z32" s="130"/>
      <c r="AA32" s="129"/>
      <c r="AB32" s="131"/>
      <c r="AC32" s="129"/>
      <c r="AD32" s="138"/>
      <c r="AE32" s="138"/>
      <c r="AF32" s="202"/>
      <c r="AG32" s="48"/>
      <c r="AH32" s="12"/>
      <c r="AI32" s="158"/>
      <c r="AJ32" s="48"/>
    </row>
    <row r="33" spans="1:36" s="8" customFormat="1" ht="13" customHeight="1" x14ac:dyDescent="0.25">
      <c r="A33" s="237" t="s">
        <v>60</v>
      </c>
      <c r="B33" s="237"/>
      <c r="C33" s="237"/>
      <c r="D33" s="165"/>
      <c r="E33" s="153"/>
      <c r="F33" s="194"/>
      <c r="G33" s="153"/>
      <c r="H33" s="194"/>
      <c r="I33" s="153"/>
      <c r="J33" s="165"/>
      <c r="K33" s="153"/>
      <c r="L33" s="165"/>
      <c r="M33" s="153"/>
      <c r="N33" s="165"/>
      <c r="O33" s="153"/>
      <c r="P33" s="154"/>
      <c r="Q33" s="127"/>
      <c r="R33" s="128"/>
      <c r="S33" s="127"/>
      <c r="T33" s="128"/>
      <c r="U33" s="129"/>
      <c r="V33" s="128"/>
      <c r="W33" s="129"/>
      <c r="X33" s="130"/>
      <c r="Y33" s="129"/>
      <c r="Z33" s="130"/>
      <c r="AA33" s="129"/>
      <c r="AB33" s="131"/>
      <c r="AC33" s="129"/>
      <c r="AD33" s="138"/>
      <c r="AE33" s="138"/>
      <c r="AF33" s="202"/>
      <c r="AG33" s="48"/>
      <c r="AH33" s="12"/>
      <c r="AJ33" s="48"/>
    </row>
    <row r="34" spans="1:36" s="8" customFormat="1" ht="10.5" customHeight="1" x14ac:dyDescent="0.25">
      <c r="A34" s="232" t="s">
        <v>45</v>
      </c>
      <c r="B34" s="232"/>
      <c r="C34" s="232"/>
      <c r="D34" s="25">
        <v>9854</v>
      </c>
      <c r="E34" s="155"/>
      <c r="F34" s="25">
        <v>10873</v>
      </c>
      <c r="G34" s="155"/>
      <c r="H34" s="25">
        <v>7418</v>
      </c>
      <c r="I34" s="155"/>
      <c r="J34" s="25">
        <v>8808</v>
      </c>
      <c r="K34" s="155"/>
      <c r="L34" s="25">
        <v>7596</v>
      </c>
      <c r="M34" s="155"/>
      <c r="N34" s="25">
        <v>8840</v>
      </c>
      <c r="O34" s="155"/>
      <c r="P34" s="25">
        <v>13099</v>
      </c>
      <c r="Q34" s="117"/>
      <c r="R34" s="25">
        <v>11519</v>
      </c>
      <c r="S34" s="117"/>
      <c r="T34" s="25">
        <v>7384</v>
      </c>
      <c r="U34" s="118"/>
      <c r="V34" s="25">
        <v>9371</v>
      </c>
      <c r="W34" s="118"/>
      <c r="X34" s="25">
        <v>14177</v>
      </c>
      <c r="Y34" s="118"/>
      <c r="Z34" s="25">
        <v>-786</v>
      </c>
      <c r="AA34" s="118"/>
      <c r="AB34" s="182">
        <v>1889</v>
      </c>
      <c r="AC34" s="118"/>
      <c r="AD34" s="48"/>
      <c r="AE34" s="119"/>
      <c r="AF34" s="205"/>
      <c r="AG34" s="48"/>
      <c r="AH34" s="197"/>
      <c r="AI34" s="227"/>
      <c r="AJ34" s="48"/>
    </row>
    <row r="35" spans="1:36" s="8" customFormat="1" ht="10.5" customHeight="1" x14ac:dyDescent="0.25">
      <c r="A35" s="235" t="s">
        <v>12</v>
      </c>
      <c r="B35" s="235"/>
      <c r="C35" s="235"/>
      <c r="D35" s="132">
        <v>1</v>
      </c>
      <c r="E35" s="153"/>
      <c r="F35" s="132">
        <v>390</v>
      </c>
      <c r="G35" s="153"/>
      <c r="H35" s="132">
        <v>666</v>
      </c>
      <c r="I35" s="153"/>
      <c r="J35" s="132">
        <v>569</v>
      </c>
      <c r="K35" s="153"/>
      <c r="L35" s="132">
        <v>335</v>
      </c>
      <c r="M35" s="153"/>
      <c r="N35" s="132">
        <v>81</v>
      </c>
      <c r="O35" s="153"/>
      <c r="P35" s="132">
        <v>308</v>
      </c>
      <c r="Q35" s="127"/>
      <c r="R35" s="132">
        <v>-1207</v>
      </c>
      <c r="S35" s="127"/>
      <c r="T35" s="132">
        <v>-367</v>
      </c>
      <c r="U35" s="129"/>
      <c r="V35" s="132">
        <v>-478</v>
      </c>
      <c r="W35" s="129"/>
      <c r="X35" s="132">
        <v>-497</v>
      </c>
      <c r="Y35" s="129"/>
      <c r="Z35" s="132">
        <v>-529</v>
      </c>
      <c r="AA35" s="129"/>
      <c r="AB35" s="183">
        <v>-1718</v>
      </c>
      <c r="AC35" s="129"/>
      <c r="AD35" s="138"/>
      <c r="AE35" s="130"/>
      <c r="AF35" s="205"/>
      <c r="AG35" s="48"/>
      <c r="AH35" s="197"/>
      <c r="AJ35" s="48"/>
    </row>
    <row r="36" spans="1:36" s="8" customFormat="1" ht="10.5" customHeight="1" x14ac:dyDescent="0.25">
      <c r="A36" s="232" t="s">
        <v>46</v>
      </c>
      <c r="B36" s="232"/>
      <c r="C36" s="232"/>
      <c r="D36" s="25">
        <v>5906</v>
      </c>
      <c r="E36" s="24"/>
      <c r="F36" s="25">
        <v>10101</v>
      </c>
      <c r="G36" s="24"/>
      <c r="H36" s="25">
        <v>6917</v>
      </c>
      <c r="I36" s="24"/>
      <c r="J36" s="25">
        <v>8044</v>
      </c>
      <c r="K36" s="24"/>
      <c r="L36" s="25">
        <v>6232</v>
      </c>
      <c r="M36" s="24"/>
      <c r="N36" s="25">
        <v>4425</v>
      </c>
      <c r="O36" s="24"/>
      <c r="P36" s="25">
        <v>4097</v>
      </c>
      <c r="Q36" s="120"/>
      <c r="R36" s="25">
        <v>5600</v>
      </c>
      <c r="S36" s="120"/>
      <c r="T36" s="25">
        <v>1804</v>
      </c>
      <c r="U36" s="122"/>
      <c r="V36" s="25">
        <v>-1973</v>
      </c>
      <c r="W36" s="122"/>
      <c r="X36" s="25">
        <v>-7851</v>
      </c>
      <c r="Y36" s="122"/>
      <c r="Z36" s="25">
        <v>-6933</v>
      </c>
      <c r="AA36" s="122"/>
      <c r="AB36" s="182">
        <v>-6121</v>
      </c>
      <c r="AC36" s="122"/>
      <c r="AD36" s="48"/>
      <c r="AE36" s="123"/>
      <c r="AF36" s="205"/>
      <c r="AG36" s="48"/>
      <c r="AH36" s="197"/>
      <c r="AJ36" s="48"/>
    </row>
    <row r="37" spans="1:36" s="8" customFormat="1" ht="13.5" customHeight="1" x14ac:dyDescent="0.25">
      <c r="A37" s="231" t="s">
        <v>22</v>
      </c>
      <c r="B37" s="231"/>
      <c r="C37" s="231"/>
      <c r="D37" s="128"/>
      <c r="E37" s="135"/>
      <c r="F37" s="196"/>
      <c r="G37" s="135"/>
      <c r="H37" s="196"/>
      <c r="I37" s="135"/>
      <c r="J37" s="128"/>
      <c r="K37" s="135"/>
      <c r="L37" s="128"/>
      <c r="M37" s="135"/>
      <c r="N37" s="128"/>
      <c r="O37" s="135"/>
      <c r="P37" s="156"/>
      <c r="Q37" s="136"/>
      <c r="R37" s="128"/>
      <c r="S37" s="136"/>
      <c r="T37" s="128"/>
      <c r="U37" s="137"/>
      <c r="V37" s="128"/>
      <c r="W37" s="137"/>
      <c r="X37" s="130"/>
      <c r="Y37" s="137"/>
      <c r="Z37" s="130"/>
      <c r="AA37" s="137"/>
      <c r="AB37" s="131"/>
      <c r="AC37" s="137"/>
      <c r="AD37" s="138"/>
      <c r="AE37" s="138"/>
      <c r="AF37" s="202"/>
      <c r="AG37" s="48"/>
      <c r="AH37" s="12"/>
      <c r="AJ37" s="48"/>
    </row>
    <row r="38" spans="1:36" s="8" customFormat="1" ht="10.5" customHeight="1" x14ac:dyDescent="0.25">
      <c r="A38" s="233" t="s">
        <v>61</v>
      </c>
      <c r="B38" s="233"/>
      <c r="C38" s="233"/>
      <c r="D38" s="46">
        <v>2022</v>
      </c>
      <c r="E38" s="47"/>
      <c r="F38" s="46">
        <v>5872</v>
      </c>
      <c r="G38" s="47"/>
      <c r="H38" s="46">
        <v>2644</v>
      </c>
      <c r="I38" s="155"/>
      <c r="J38" s="46">
        <v>3876</v>
      </c>
      <c r="K38" s="155"/>
      <c r="L38" s="46">
        <v>-308</v>
      </c>
      <c r="M38" s="155"/>
      <c r="N38" s="46">
        <v>302</v>
      </c>
      <c r="O38" s="155"/>
      <c r="P38" s="149">
        <v>189</v>
      </c>
      <c r="Q38" s="47"/>
      <c r="R38" s="46">
        <v>-2859</v>
      </c>
      <c r="S38" s="47"/>
      <c r="T38" s="46">
        <v>-4961</v>
      </c>
      <c r="U38" s="29"/>
      <c r="V38" s="46">
        <v>-6318</v>
      </c>
      <c r="W38" s="29"/>
      <c r="X38" s="94">
        <v>-11888</v>
      </c>
      <c r="Y38" s="29"/>
      <c r="Z38" s="94">
        <v>-16657</v>
      </c>
      <c r="AA38" s="29"/>
      <c r="AB38" s="32">
        <v>-20761</v>
      </c>
      <c r="AC38" s="29"/>
      <c r="AD38" s="48"/>
      <c r="AE38" s="48"/>
      <c r="AF38" s="206"/>
      <c r="AG38" s="48"/>
      <c r="AH38" s="214"/>
      <c r="AI38" s="228"/>
      <c r="AJ38" s="48"/>
    </row>
    <row r="39" spans="1:36" s="8" customFormat="1" ht="10.5" customHeight="1" x14ac:dyDescent="0.25">
      <c r="A39" s="234" t="s">
        <v>62</v>
      </c>
      <c r="B39" s="234"/>
      <c r="C39" s="234"/>
      <c r="D39" s="128">
        <v>13739</v>
      </c>
      <c r="E39" s="153"/>
      <c r="F39" s="128">
        <v>15492</v>
      </c>
      <c r="G39" s="153"/>
      <c r="H39" s="128">
        <v>12357</v>
      </c>
      <c r="I39" s="153"/>
      <c r="J39" s="128">
        <v>13545</v>
      </c>
      <c r="K39" s="153"/>
      <c r="L39" s="128">
        <v>14471</v>
      </c>
      <c r="M39" s="153"/>
      <c r="N39" s="128">
        <v>13044</v>
      </c>
      <c r="O39" s="153"/>
      <c r="P39" s="156">
        <v>17315</v>
      </c>
      <c r="Q39" s="127"/>
      <c r="R39" s="128">
        <v>18771</v>
      </c>
      <c r="S39" s="127"/>
      <c r="T39" s="128">
        <v>13782</v>
      </c>
      <c r="U39" s="129"/>
      <c r="V39" s="128">
        <v>13238</v>
      </c>
      <c r="W39" s="129"/>
      <c r="X39" s="133">
        <v>17717</v>
      </c>
      <c r="Y39" s="129"/>
      <c r="Z39" s="133">
        <v>8409</v>
      </c>
      <c r="AA39" s="129"/>
      <c r="AB39" s="134">
        <v>14811</v>
      </c>
      <c r="AC39" s="129"/>
      <c r="AD39" s="138"/>
      <c r="AE39" s="138"/>
      <c r="AF39" s="206"/>
      <c r="AG39" s="48"/>
      <c r="AH39" s="215"/>
      <c r="AJ39" s="48"/>
    </row>
    <row r="40" spans="1:36" s="8" customFormat="1" ht="10.5" customHeight="1" x14ac:dyDescent="0.25">
      <c r="A40" s="232" t="s">
        <v>10</v>
      </c>
      <c r="B40" s="232"/>
      <c r="C40" s="232"/>
      <c r="D40" s="46">
        <v>-3988</v>
      </c>
      <c r="E40" s="47"/>
      <c r="F40" s="46">
        <v>-3806</v>
      </c>
      <c r="G40" s="47"/>
      <c r="H40" s="46">
        <v>-2501</v>
      </c>
      <c r="I40" s="47"/>
      <c r="J40" s="46">
        <v>-1372</v>
      </c>
      <c r="K40" s="155"/>
      <c r="L40" s="46">
        <v>-1512</v>
      </c>
      <c r="M40" s="155"/>
      <c r="N40" s="46">
        <v>-451</v>
      </c>
      <c r="O40" s="155"/>
      <c r="P40" s="149">
        <v>-1725</v>
      </c>
      <c r="Q40" s="124"/>
      <c r="R40" s="46">
        <v>-144</v>
      </c>
      <c r="S40" s="124"/>
      <c r="T40" s="46">
        <v>-1984</v>
      </c>
      <c r="U40" s="125"/>
      <c r="V40" s="46">
        <v>-1086</v>
      </c>
      <c r="W40" s="125"/>
      <c r="X40" s="34">
        <v>-1344</v>
      </c>
      <c r="Y40" s="125"/>
      <c r="Z40" s="34">
        <v>-3430</v>
      </c>
      <c r="AA40" s="125"/>
      <c r="AB40" s="184">
        <v>7106</v>
      </c>
      <c r="AC40" s="125"/>
      <c r="AD40" s="48"/>
      <c r="AE40" s="48"/>
      <c r="AG40" s="48"/>
      <c r="AH40" s="197"/>
      <c r="AJ40" s="48"/>
    </row>
    <row r="41" spans="1:36" s="8" customFormat="1" ht="11.5" customHeight="1" x14ac:dyDescent="0.25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5">
      <c r="A42" s="190"/>
      <c r="B42" s="190"/>
      <c r="C42" s="72" t="s">
        <v>49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12" customHeight="1" x14ac:dyDescent="0.35">
      <c r="A43" s="17" t="s">
        <v>11</v>
      </c>
      <c r="B43" s="17"/>
      <c r="C43" s="229" t="s">
        <v>63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12"/>
    </row>
    <row r="44" spans="1:36" ht="12" customHeight="1" x14ac:dyDescent="0.35">
      <c r="A44" s="17" t="s">
        <v>5</v>
      </c>
      <c r="B44" s="17"/>
      <c r="C44" s="72" t="s">
        <v>23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2"/>
    </row>
    <row r="45" spans="1:36" ht="12" customHeight="1" x14ac:dyDescent="0.35">
      <c r="A45" s="17" t="s">
        <v>14</v>
      </c>
      <c r="B45" s="17"/>
      <c r="C45" s="72" t="s">
        <v>17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12"/>
    </row>
    <row r="46" spans="1:36" ht="12" customHeight="1" x14ac:dyDescent="0.35">
      <c r="A46" s="17" t="s">
        <v>16</v>
      </c>
      <c r="B46" s="17"/>
      <c r="C46" s="72" t="s">
        <v>56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12"/>
    </row>
    <row r="47" spans="1:36" ht="12" customHeight="1" x14ac:dyDescent="0.35">
      <c r="A47" s="17" t="s">
        <v>7</v>
      </c>
      <c r="B47" s="17"/>
      <c r="C47" s="72" t="s">
        <v>24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12"/>
    </row>
    <row r="48" spans="1:36" ht="12" customHeight="1" x14ac:dyDescent="0.35">
      <c r="A48" s="210" t="s">
        <v>0</v>
      </c>
      <c r="B48" s="17"/>
      <c r="C48" s="72" t="s">
        <v>42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12"/>
    </row>
    <row r="49" spans="1:33" s="1" customFormat="1" ht="12" customHeight="1" x14ac:dyDescent="0.35">
      <c r="A49" s="17" t="s">
        <v>18</v>
      </c>
      <c r="B49" s="17"/>
      <c r="C49" s="72" t="s">
        <v>48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G49" s="216"/>
    </row>
    <row r="50" spans="1:33" s="1" customFormat="1" ht="12" customHeight="1" x14ac:dyDescent="0.35">
      <c r="A50" s="17" t="s">
        <v>27</v>
      </c>
      <c r="B50" s="17"/>
      <c r="C50" s="72" t="s">
        <v>50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G50" s="216"/>
    </row>
    <row r="51" spans="1:33" s="1" customFormat="1" ht="12" customHeight="1" x14ac:dyDescent="0.35">
      <c r="A51" s="17"/>
      <c r="B51" s="18"/>
      <c r="C51" s="72" t="s">
        <v>47</v>
      </c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G51" s="216"/>
    </row>
    <row r="52" spans="1:33" s="1" customFormat="1" ht="12" customHeight="1" x14ac:dyDescent="0.35">
      <c r="A52" s="17"/>
      <c r="C52" s="72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G52" s="216"/>
    </row>
    <row r="53" spans="1:33" s="1" customFormat="1" ht="12" customHeight="1" x14ac:dyDescent="0.35">
      <c r="A53" s="17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G53" s="216"/>
    </row>
    <row r="54" spans="1:33" s="1" customFormat="1" ht="12" customHeight="1" x14ac:dyDescent="0.35">
      <c r="A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2"/>
      <c r="W54" s="3"/>
      <c r="X54" s="3"/>
      <c r="Y54" s="3"/>
      <c r="Z54" s="3"/>
      <c r="AA54" s="3"/>
      <c r="AB54" s="3"/>
      <c r="AC54" s="3"/>
      <c r="AD54" s="3"/>
      <c r="AE54" s="3"/>
      <c r="AG54" s="216"/>
    </row>
    <row r="55" spans="1:33" s="1" customFormat="1" ht="11.25" customHeight="1" x14ac:dyDescent="0.35">
      <c r="AG55" s="216"/>
    </row>
    <row r="56" spans="1:33" s="1" customFormat="1" x14ac:dyDescent="0.35">
      <c r="N56" s="185"/>
      <c r="Z56" s="187"/>
      <c r="AG56" s="216"/>
    </row>
    <row r="57" spans="1:33" s="1" customFormat="1" x14ac:dyDescent="0.35">
      <c r="A57" s="17"/>
      <c r="B57" s="17"/>
      <c r="C57" s="72"/>
      <c r="AG57" s="216"/>
    </row>
    <row r="58" spans="1:33" s="1" customFormat="1" x14ac:dyDescent="0.35">
      <c r="A58" s="17"/>
      <c r="B58" s="18"/>
      <c r="C58" s="72"/>
      <c r="AG58" s="216"/>
    </row>
  </sheetData>
  <sheetProtection formatCells="0" formatColumns="0" formatRows="0" insertColumns="0" insertRows="0" deleteColumns="0" deleteRows="0"/>
  <mergeCells count="37"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  <mergeCell ref="A19:C19"/>
    <mergeCell ref="A33:C33"/>
    <mergeCell ref="A25:C25"/>
    <mergeCell ref="A26:C26"/>
    <mergeCell ref="A27:C27"/>
    <mergeCell ref="A20:C20"/>
    <mergeCell ref="A21:C21"/>
    <mergeCell ref="A22:C22"/>
    <mergeCell ref="A23:C23"/>
    <mergeCell ref="A30:C30"/>
    <mergeCell ref="A29:C29"/>
    <mergeCell ref="A24:C24"/>
    <mergeCell ref="C43:AE43"/>
    <mergeCell ref="A31:C31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6" orientation="landscape" r:id="rId2"/>
  <ignoredErrors>
    <ignoredError sqref="AD32:AE32 AD17:AE17 AD11:AE11 AD12:AE12 AD24:AE24 A14 AD8:AE10 AD19:AE19 AE15 AD14:AD15 AE14 AD30 AE30 AD25:AE25 AD18:AE18 AD13:AE13 AD16:AE16 AD21:AE23 AD27:AE27 AD31:AE31 AD29:AE29" unlockedFormula="1"/>
    <ignoredError sqref="A43:A45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White, Leslie</cp:lastModifiedBy>
  <cp:lastPrinted>2021-05-10T21:27:51Z</cp:lastPrinted>
  <dcterms:created xsi:type="dcterms:W3CDTF">2014-06-05T20:17:00Z</dcterms:created>
  <dcterms:modified xsi:type="dcterms:W3CDTF">2022-06-14T01:05:55Z</dcterms:modified>
</cp:coreProperties>
</file>